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 Campbell\OneDrive\Desktop\My Documents\My documents\District 2B website\Treasurer's Reports\"/>
    </mc:Choice>
  </mc:AlternateContent>
  <xr:revisionPtr revIDLastSave="0" documentId="8_{67329C45-FD19-48B6-9AC1-CDB7DD6ACE2A}" xr6:coauthVersionLast="47" xr6:coauthVersionMax="47" xr10:uidLastSave="{00000000-0000-0000-0000-000000000000}"/>
  <bookViews>
    <workbookView xWindow="5400" yWindow="864" windowWidth="11304" windowHeight="8964" xr2:uid="{00000000-000D-0000-FFFF-FFFF00000000}"/>
  </bookViews>
  <sheets>
    <sheet name="2024-2025 Budget Comparison" sheetId="2" r:id="rId1"/>
    <sheet name="Actual Cost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F15" i="2"/>
  <c r="M28" i="2"/>
  <c r="M29" i="2"/>
  <c r="M30" i="2"/>
  <c r="M31" i="2"/>
  <c r="M32" i="2"/>
  <c r="M33" i="2"/>
  <c r="M34" i="2"/>
  <c r="M35" i="2"/>
  <c r="M36" i="2"/>
  <c r="M37" i="2"/>
  <c r="M38" i="2"/>
  <c r="M27" i="2"/>
  <c r="L19" i="2"/>
  <c r="L22" i="2"/>
  <c r="M22" i="2" s="1"/>
  <c r="L33" i="2"/>
  <c r="L32" i="2"/>
  <c r="L30" i="2"/>
  <c r="L29" i="2"/>
  <c r="L28" i="2"/>
  <c r="L27" i="2"/>
  <c r="M20" i="2"/>
  <c r="M21" i="2"/>
  <c r="L17" i="2"/>
  <c r="M17" i="2" s="1"/>
  <c r="L15" i="2"/>
  <c r="M15" i="2" s="1"/>
  <c r="K41" i="2"/>
  <c r="K23" i="2"/>
  <c r="G44" i="2"/>
  <c r="L39" i="2" s="1"/>
  <c r="M39" i="2" s="1"/>
  <c r="M19" i="2" l="1"/>
  <c r="G76" i="2"/>
  <c r="D76" i="2"/>
  <c r="D72" i="2"/>
  <c r="C76" i="2"/>
  <c r="G12" i="2"/>
  <c r="L14" i="2" s="1"/>
  <c r="M14" i="2" s="1"/>
  <c r="D65" i="2"/>
  <c r="L40" i="2" l="1"/>
  <c r="G77" i="2"/>
  <c r="L23" i="2"/>
  <c r="D54" i="2"/>
  <c r="D47" i="2"/>
  <c r="D77" i="2" s="1"/>
  <c r="C27" i="2"/>
  <c r="D27" i="2"/>
  <c r="D19" i="2"/>
  <c r="M40" i="2" l="1"/>
  <c r="M41" i="2" s="1"/>
  <c r="L41" i="2"/>
  <c r="D32" i="2"/>
  <c r="D79" i="2" l="1"/>
  <c r="G31" i="2"/>
  <c r="G65" i="2" l="1"/>
  <c r="C19" i="2"/>
  <c r="C65" i="2"/>
  <c r="C54" i="2"/>
  <c r="C47" i="2"/>
  <c r="E65" i="2"/>
  <c r="B65" i="2"/>
  <c r="B54" i="2"/>
  <c r="E54" i="2"/>
  <c r="B47" i="2"/>
  <c r="E47" i="2"/>
  <c r="E31" i="2"/>
  <c r="B31" i="2"/>
  <c r="E27" i="2"/>
  <c r="B27" i="2"/>
  <c r="G20" i="2"/>
  <c r="G27" i="2" s="1"/>
  <c r="B19" i="2"/>
  <c r="E19" i="2"/>
  <c r="G6" i="2"/>
  <c r="L16" i="2" s="1"/>
  <c r="B6" i="2"/>
  <c r="M16" i="2" l="1"/>
  <c r="M23" i="2" s="1"/>
  <c r="C77" i="2"/>
  <c r="G19" i="2"/>
  <c r="C32" i="2"/>
  <c r="B32" i="2"/>
  <c r="E77" i="2"/>
  <c r="B77" i="2"/>
  <c r="E32" i="2"/>
  <c r="C79" i="2" l="1"/>
  <c r="B79" i="2"/>
  <c r="E79" i="2"/>
  <c r="G54" i="2"/>
  <c r="G32" i="2" l="1"/>
  <c r="G47" i="2"/>
  <c r="H60" i="2" s="1"/>
  <c r="G79" i="2" l="1"/>
</calcChain>
</file>

<file path=xl/sharedStrings.xml><?xml version="1.0" encoding="utf-8"?>
<sst xmlns="http://schemas.openxmlformats.org/spreadsheetml/2006/main" count="252" uniqueCount="188">
  <si>
    <t>OVERALL TOTAL</t>
  </si>
  <si>
    <t>INCOME</t>
  </si>
  <si>
    <t>District Meeting:Notecards</t>
  </si>
  <si>
    <t>District Meeting:Registration Fees</t>
  </si>
  <si>
    <t>District Meeting:Silent Auction</t>
  </si>
  <si>
    <t>District Meeting:Table Centerpieces</t>
  </si>
  <si>
    <t>Fundraising</t>
  </si>
  <si>
    <t>TOTAL INCOME</t>
  </si>
  <si>
    <t>EXPENSES</t>
  </si>
  <si>
    <t>District Meeting - Expense:Admin.Printing</t>
  </si>
  <si>
    <t>District Meeting - Expense:Centerpieces</t>
  </si>
  <si>
    <t>District Meeting - Expense:Club share of surplus</t>
  </si>
  <si>
    <t>District Meeting - Expense:Facility</t>
  </si>
  <si>
    <t>District Meeting - Expense:MGC share of surplus</t>
  </si>
  <si>
    <t>Fundraising-Expense:Notecards</t>
  </si>
  <si>
    <t>Fundraising-Expense:Plant Markers</t>
  </si>
  <si>
    <t>Fundraising-Expense:t-Shirts</t>
  </si>
  <si>
    <t>Other</t>
  </si>
  <si>
    <t>Other:Donations</t>
  </si>
  <si>
    <t>TOTAL EXPENSES</t>
  </si>
  <si>
    <t>ACTUAL</t>
  </si>
  <si>
    <t>BUDGET</t>
  </si>
  <si>
    <t>District Meeting: Sales at Events</t>
  </si>
  <si>
    <t>District Meeting - Equipment</t>
  </si>
  <si>
    <t>District Meeting - Expense:Sales Tax</t>
  </si>
  <si>
    <t>Fundraising-Expense: Sales Tax</t>
  </si>
  <si>
    <t>Other: Club Grant Awards</t>
  </si>
  <si>
    <t>District Meeting - Expense:Table Favors</t>
  </si>
  <si>
    <t>District Meeting - Expense: Other</t>
  </si>
  <si>
    <t>District Meeting - Speaker Fees</t>
  </si>
  <si>
    <t>District Meeting:Plant markers</t>
  </si>
  <si>
    <t>Fundraising:Pollinator Pins</t>
  </si>
  <si>
    <t>Fundraising:Pollinator Plant Markers</t>
  </si>
  <si>
    <t>Fundraising:Pollinator Notecards</t>
  </si>
  <si>
    <t>TOTAL DISTRICT MEETING EXPENSES</t>
  </si>
  <si>
    <t>TOTAL FUNDRAISING EXPENSE</t>
  </si>
  <si>
    <t>Fundraising-Expense:t-New Projects</t>
  </si>
  <si>
    <t>TOTAL OTHER EXPENSE</t>
  </si>
  <si>
    <t>TOTAL DISTRICT MEETING REVENUE</t>
  </si>
  <si>
    <t>TOTAL FUNDRAISING REVENUE</t>
  </si>
  <si>
    <t>TOTAL OTHER INCOME REVENUE</t>
  </si>
  <si>
    <t>Other:  Speakers fees/honoriums</t>
  </si>
  <si>
    <t xml:space="preserve">Proposed Budget </t>
  </si>
  <si>
    <t>Other Inc:Misc.  ($2009.30 IIB funds added back)</t>
  </si>
  <si>
    <t>06/1/2021 THROUGH 5/31/22</t>
  </si>
  <si>
    <t>Other:Admin.-Advertising State Conference</t>
  </si>
  <si>
    <t>2023-2024</t>
  </si>
  <si>
    <t>Income/Expense by Category</t>
  </si>
  <si>
    <t>District Meeting</t>
  </si>
  <si>
    <t>District Meeting:Cozies</t>
  </si>
  <si>
    <t>District Meeting:Garden Signs</t>
  </si>
  <si>
    <t>District Meeting:Polinator Earrings</t>
  </si>
  <si>
    <t>District Meeting:Sales at Events</t>
  </si>
  <si>
    <t>District Meeting:Vendor Fees</t>
  </si>
  <si>
    <t>TOTAL District Meeting</t>
  </si>
  <si>
    <t>Fundraising:Cozies</t>
  </si>
  <si>
    <t>Fundraising:Garden Signs</t>
  </si>
  <si>
    <t>TOTAL Fundraising</t>
  </si>
  <si>
    <t>District Meeting - Expense</t>
  </si>
  <si>
    <t>District Meeting - Expense:Equipment</t>
  </si>
  <si>
    <t>District Meeting - Expense:Meals</t>
  </si>
  <si>
    <t>District Meeting - Expense:Speaker Fee.Honorarium</t>
  </si>
  <si>
    <t>TOTAL District Meeting - Expense</t>
  </si>
  <si>
    <t>Fundraising-Expense</t>
  </si>
  <si>
    <t>TOTAL Fundraising-Expense</t>
  </si>
  <si>
    <t>Other:Admin.Website</t>
  </si>
  <si>
    <t>TOTAL Other</t>
  </si>
  <si>
    <t>District Meeting:Polinator pins &amp; earrings</t>
  </si>
  <si>
    <t>District Meeting:Vendor Fees  10 X $25</t>
  </si>
  <si>
    <t>Other: Equipment  Printer</t>
  </si>
  <si>
    <t>District Meeting - Expense:Meals  200 X $20</t>
  </si>
  <si>
    <t xml:space="preserve">Other Inc </t>
  </si>
  <si>
    <t>6/1/2022 THROUGH 5/31/2023</t>
  </si>
  <si>
    <t>District Meeting:Box Lunch</t>
  </si>
  <si>
    <t>Other:Admin - Printing</t>
  </si>
  <si>
    <t>6/01/2023 THROUGH 12/31/2023</t>
  </si>
  <si>
    <t>Fundraising:Designer's  Income -used books</t>
  </si>
  <si>
    <t>Fundraising:Photographer's Income-notecards, totes</t>
  </si>
  <si>
    <t>District Meeting -Misc.</t>
  </si>
  <si>
    <t>2024-2025</t>
  </si>
  <si>
    <t>Other:   Postage</t>
  </si>
  <si>
    <t xml:space="preserve">Other:Misc. Exp.  </t>
  </si>
  <si>
    <r>
      <rPr>
        <b/>
        <sz val="11"/>
        <color rgb="FF000000"/>
        <rFont val="Calibri"/>
        <family val="2"/>
      </rPr>
      <t>Category</t>
    </r>
  </si>
  <si>
    <r>
      <rPr>
        <b/>
        <sz val="11"/>
        <color rgb="FF000000"/>
        <rFont val="Calibri"/>
        <family val="2"/>
      </rPr>
      <t>OVERALL
TOTAL</t>
    </r>
  </si>
  <si>
    <t>District Meeting:Donations</t>
  </si>
  <si>
    <t>Fundraising:Designers Income</t>
  </si>
  <si>
    <t>Fundraising:Photographers Income</t>
  </si>
  <si>
    <t>District Meeting - Expense:Event Expenses-MIsc</t>
  </si>
  <si>
    <t>Other:Equipment</t>
  </si>
  <si>
    <t>Other:Grow and Share Grants</t>
  </si>
  <si>
    <t>Other:Misc. Exp.</t>
  </si>
  <si>
    <t>Other:Postage</t>
  </si>
  <si>
    <t>6/1/2023 through 12/31/2023</t>
  </si>
  <si>
    <r>
      <rPr>
        <b/>
        <sz val="11"/>
        <color rgb="FF000000"/>
        <rFont val="Calibri"/>
        <family val="2"/>
      </rPr>
      <t>6/1/2023-
12/31/2023</t>
    </r>
  </si>
  <si>
    <t>Workshop-Expense</t>
  </si>
  <si>
    <t>Workshop-Expense:Speaker.Leader.Trainer Fee</t>
  </si>
  <si>
    <t>TOTAL Workshop-Expense</t>
  </si>
  <si>
    <t>2022-2023 2B INCOME &amp; EXPENSE</t>
  </si>
  <si>
    <t>6/1/2022 through 5/31/2023</t>
  </si>
  <si>
    <r>
      <rPr>
        <b/>
        <sz val="11"/>
        <color rgb="FF000000"/>
        <rFont val="Calibri"/>
        <family val="2"/>
      </rPr>
      <t>6/1/2022-
12/31/2022</t>
    </r>
  </si>
  <si>
    <r>
      <rPr>
        <b/>
        <sz val="11"/>
        <color rgb="FF000000"/>
        <rFont val="Calibri"/>
        <family val="2"/>
      </rPr>
      <t>1/1/2023-
5/31/2023</t>
    </r>
  </si>
  <si>
    <t>Fall 2024 DM  110 X 30</t>
  </si>
  <si>
    <t>Other: Misc MGC costs</t>
  </si>
  <si>
    <t>Other Inc:Donations  Reserves for Awards &amp; Speakers</t>
  </si>
  <si>
    <t>District Meeting: Donations for Speaker Fees</t>
  </si>
  <si>
    <t>Flower Show Expenses</t>
  </si>
  <si>
    <t>Flower Show Expenses:Flower Show Facility</t>
  </si>
  <si>
    <t>TOTAL Flower Show Expenses</t>
  </si>
  <si>
    <t>Photographers Expenses</t>
  </si>
  <si>
    <t>Photographers Expenses:Photographers Speakers</t>
  </si>
  <si>
    <t>TOTAL Photographers Expenses</t>
  </si>
  <si>
    <t>Flower Show Expense</t>
  </si>
  <si>
    <t>TOTAL FLOWER SHOW EXPENSES</t>
  </si>
  <si>
    <t>Photographers Expenses:  Speakers Fees</t>
  </si>
  <si>
    <t>TOTAL PHOTOGRAPHERS EXPENSES</t>
  </si>
  <si>
    <t>Flower Show Expense:  Room Rental</t>
  </si>
  <si>
    <t>Flower Show Expense:  Ribbons</t>
  </si>
  <si>
    <t>Flower Show Expense:  Entry Cards</t>
  </si>
  <si>
    <t>Flower Show Expense:  Judges Lunches</t>
  </si>
  <si>
    <t>Flower Show Expense:  Supplies</t>
  </si>
  <si>
    <t>Photographers Expenses:  Vendor Table Fee</t>
  </si>
  <si>
    <t>MGC DISTRICT 2B BUDGET COMPARISON 2021-2024</t>
  </si>
  <si>
    <t>District Awards 433.008</t>
  </si>
  <si>
    <t>Revenue From Other Sources (Explain) 433.010</t>
  </si>
  <si>
    <t>Total District Revenue</t>
  </si>
  <si>
    <t>District Expenses:  (DO NOT ENTER NEGATIVE NUMBERS)</t>
  </si>
  <si>
    <t>Approved Budget 2023-2024</t>
  </si>
  <si>
    <t>Proposed Budget 2024-2025</t>
  </si>
  <si>
    <t>Change</t>
  </si>
  <si>
    <t>Reason for Change</t>
  </si>
  <si>
    <t xml:space="preserve">District Meeting Expenses for Fall/Spr Mtgs </t>
  </si>
  <si>
    <t>No Negatives!</t>
  </si>
  <si>
    <t>Equipment Rental 533.003</t>
  </si>
  <si>
    <t>Room Rental 533.004</t>
  </si>
  <si>
    <t>Printing/Postage 533.005</t>
  </si>
  <si>
    <t>Publicity/Decorations 533.006</t>
  </si>
  <si>
    <t>Other Event Materials 533.007</t>
  </si>
  <si>
    <t>Speaker Fees &amp; Expenses 533.008</t>
  </si>
  <si>
    <t>Meals/Breaks 533.009</t>
  </si>
  <si>
    <t>Adminstrative 533.010</t>
  </si>
  <si>
    <t>Donations 533.011</t>
  </si>
  <si>
    <t>Registration Fee Refund 533.012</t>
  </si>
  <si>
    <t>Other Meeting Expenses 533 .013</t>
  </si>
  <si>
    <t>District Adminstrative 524.003</t>
  </si>
  <si>
    <t>Revenue Sharing (50% of surplus) 533.014</t>
  </si>
  <si>
    <t>Other District Expenses (Explain) 524.003</t>
  </si>
  <si>
    <t>Total District Expenses</t>
  </si>
  <si>
    <t>District Reserve Plan -Please Identify the Proposed Budgeting of District Reserves for the Next Fiscal Year</t>
  </si>
  <si>
    <t>Use</t>
  </si>
  <si>
    <t>Amount</t>
  </si>
  <si>
    <t>Comments</t>
  </si>
  <si>
    <t>Plant America Grow &amp; Share Grants</t>
  </si>
  <si>
    <t>District Meetings</t>
  </si>
  <si>
    <t>Adminstrative</t>
  </si>
  <si>
    <t>District Donations</t>
  </si>
  <si>
    <t>Other (ie, District Recognition Awards)</t>
  </si>
  <si>
    <t>Submitted By:</t>
  </si>
  <si>
    <t>Date:</t>
  </si>
  <si>
    <t>Additional Comments:</t>
  </si>
  <si>
    <t>Michigan Garden Clubs, Inc.  District Annual Budget Worksheet for 2024-2025 Fiscal Year</t>
  </si>
  <si>
    <t xml:space="preserve">District Budget Worksheet Due By March 15th </t>
  </si>
  <si>
    <t>District:  2B</t>
  </si>
  <si>
    <t>Class 06.03</t>
  </si>
  <si>
    <t>Budget Year 06/0124--5/31/2025</t>
  </si>
  <si>
    <t>District Director:  Carol Grainger</t>
  </si>
  <si>
    <t>District Treasurer:   Ronalee Polad</t>
  </si>
  <si>
    <t>Stepts To Complete:</t>
  </si>
  <si>
    <t xml:space="preserve">1. The following documents will help you develop your District Annual Budget: </t>
  </si>
  <si>
    <t xml:space="preserve">     a.District Budget Worksheet Approved for the current fiscal year (June 1, 2023-May 31. 2024)</t>
  </si>
  <si>
    <t xml:space="preserve">     b.Latest District Reserve Report with Balance and YTD Activity</t>
  </si>
  <si>
    <t xml:space="preserve">2. Schedule a meeting with your District Treasurer to complete a draft budget. </t>
  </si>
  <si>
    <t>3. Review the draft budget with your District Team</t>
  </si>
  <si>
    <t>4. Submit the Budget to the MGC Treasurer and copy the 1st VP and Finance Chair</t>
  </si>
  <si>
    <t xml:space="preserve">District Revenue </t>
  </si>
  <si>
    <t xml:space="preserve">District Meeting Revenue For Fall/Spr Mtgs </t>
  </si>
  <si>
    <t>Registration Fees 433.001</t>
  </si>
  <si>
    <t>Vendor Fees 433.003</t>
  </si>
  <si>
    <t>Merchandise Sales 433.006</t>
  </si>
  <si>
    <t>Silent Auction/Centerpiece Sales 433.007</t>
  </si>
  <si>
    <t>Other 433.010</t>
  </si>
  <si>
    <t>District Merchandise Revenue 433.010</t>
  </si>
  <si>
    <t>Donations to District 433.010</t>
  </si>
  <si>
    <t>4 @ $200</t>
  </si>
  <si>
    <t>Spring 2025 DM 70 X 25</t>
  </si>
  <si>
    <t>Based on Actuals</t>
  </si>
  <si>
    <t>No longer selling merch at DMS</t>
  </si>
  <si>
    <r>
      <rPr>
        <u/>
        <sz val="11"/>
        <color theme="1"/>
        <rFont val="Calibri"/>
        <family val="2"/>
        <scheme val="minor"/>
      </rPr>
      <t>$</t>
    </r>
    <r>
      <rPr>
        <sz val="11"/>
        <color theme="1"/>
        <rFont val="Calibri"/>
        <family val="2"/>
        <scheme val="minor"/>
      </rPr>
      <t>800 for G&amp;S Grants, $250 for speakers from Reserves</t>
    </r>
  </si>
  <si>
    <t>See Attached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</si>
</sst>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4" xfId="0" applyBorder="1"/>
    <xf numFmtId="44" fontId="5" fillId="0" borderId="0" xfId="1" applyFont="1"/>
    <xf numFmtId="0" fontId="4" fillId="0" borderId="5" xfId="0" applyFont="1" applyBorder="1" applyAlignment="1">
      <alignment horizontal="left" vertical="top" indent="1"/>
    </xf>
    <xf numFmtId="44" fontId="4" fillId="0" borderId="0" xfId="1" applyFont="1"/>
    <xf numFmtId="44" fontId="7" fillId="0" borderId="0" xfId="1" applyFont="1"/>
    <xf numFmtId="44" fontId="2" fillId="0" borderId="0" xfId="1" applyFont="1"/>
    <xf numFmtId="44" fontId="1" fillId="0" borderId="4" xfId="1" applyFont="1" applyBorder="1"/>
    <xf numFmtId="0" fontId="8" fillId="0" borderId="1" xfId="0" applyFont="1" applyBorder="1" applyAlignment="1">
      <alignment horizontal="right"/>
    </xf>
    <xf numFmtId="44" fontId="2" fillId="0" borderId="1" xfId="1" applyFont="1" applyBorder="1" applyAlignment="1">
      <alignment horizontal="center" vertical="center"/>
    </xf>
    <xf numFmtId="44" fontId="0" fillId="0" borderId="7" xfId="1" applyFont="1" applyBorder="1"/>
    <xf numFmtId="44" fontId="0" fillId="0" borderId="2" xfId="1" applyFont="1" applyBorder="1"/>
    <xf numFmtId="44" fontId="3" fillId="0" borderId="9" xfId="1" applyFont="1" applyBorder="1"/>
    <xf numFmtId="44" fontId="2" fillId="0" borderId="8" xfId="1" applyFont="1" applyBorder="1"/>
    <xf numFmtId="44" fontId="0" fillId="0" borderId="11" xfId="1" applyFont="1" applyBorder="1"/>
    <xf numFmtId="44" fontId="0" fillId="0" borderId="0" xfId="1" applyFont="1" applyBorder="1"/>
    <xf numFmtId="44" fontId="2" fillId="0" borderId="1" xfId="1" applyFont="1" applyBorder="1" applyAlignment="1">
      <alignment horizontal="center" wrapText="1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/>
    <xf numFmtId="44" fontId="6" fillId="0" borderId="12" xfId="1" applyFont="1" applyBorder="1"/>
    <xf numFmtId="44" fontId="1" fillId="0" borderId="0" xfId="1" applyFont="1" applyBorder="1"/>
    <xf numFmtId="44" fontId="2" fillId="0" borderId="2" xfId="1" applyFont="1" applyBorder="1"/>
    <xf numFmtId="4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0" fontId="10" fillId="0" borderId="1" xfId="0" applyFont="1" applyBorder="1" applyAlignment="1">
      <alignment vertical="top" wrapText="1"/>
    </xf>
    <xf numFmtId="0" fontId="10" fillId="0" borderId="2" xfId="0" applyFont="1" applyBorder="1"/>
    <xf numFmtId="0" fontId="10" fillId="0" borderId="1" xfId="0" applyFont="1" applyBorder="1"/>
    <xf numFmtId="0" fontId="0" fillId="3" borderId="1" xfId="0" applyFill="1" applyBorder="1"/>
    <xf numFmtId="0" fontId="11" fillId="3" borderId="1" xfId="0" applyFont="1" applyFill="1" applyBorder="1" applyAlignment="1">
      <alignment vertical="top" wrapText="1"/>
    </xf>
    <xf numFmtId="0" fontId="0" fillId="3" borderId="2" xfId="0" applyFill="1" applyBorder="1"/>
    <xf numFmtId="44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left" vertical="top"/>
    </xf>
    <xf numFmtId="0" fontId="0" fillId="0" borderId="3" xfId="0" applyBorder="1"/>
    <xf numFmtId="0" fontId="0" fillId="0" borderId="15" xfId="0" applyBorder="1"/>
    <xf numFmtId="0" fontId="2" fillId="3" borderId="7" xfId="0" applyFont="1" applyFill="1" applyBorder="1"/>
    <xf numFmtId="0" fontId="2" fillId="3" borderId="1" xfId="0" applyFont="1" applyFill="1" applyBorder="1"/>
    <xf numFmtId="0" fontId="2" fillId="0" borderId="3" xfId="0" applyFont="1" applyBorder="1"/>
    <xf numFmtId="44" fontId="0" fillId="3" borderId="1" xfId="1" applyFont="1" applyFill="1" applyBorder="1"/>
    <xf numFmtId="0" fontId="0" fillId="0" borderId="0" xfId="0" applyAlignment="1">
      <alignment vertical="top"/>
    </xf>
    <xf numFmtId="44" fontId="0" fillId="0" borderId="1" xfId="0" applyNumberFormat="1" applyBorder="1"/>
    <xf numFmtId="44" fontId="0" fillId="0" borderId="2" xfId="0" applyNumberFormat="1" applyBorder="1"/>
    <xf numFmtId="4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4" fontId="2" fillId="0" borderId="1" xfId="1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14" fontId="12" fillId="0" borderId="16" xfId="0" applyNumberFormat="1" applyFont="1" applyBorder="1" applyAlignment="1">
      <alignment horizontal="left" vertical="top"/>
    </xf>
    <xf numFmtId="14" fontId="12" fillId="0" borderId="17" xfId="0" applyNumberFormat="1" applyFont="1" applyBorder="1" applyAlignment="1">
      <alignment horizontal="left" vertical="top"/>
    </xf>
    <xf numFmtId="14" fontId="12" fillId="0" borderId="10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28576</xdr:colOff>
      <xdr:row>0</xdr:row>
      <xdr:rowOff>2</xdr:rowOff>
    </xdr:from>
    <xdr:to>
      <xdr:col>7</xdr:col>
      <xdr:colOff>307451</xdr:colOff>
      <xdr:row>1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DF8523-5E8B-46C1-8241-CCE37CC40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2"/>
          <a:ext cx="278875" cy="35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1"/>
  <sheetViews>
    <sheetView tabSelected="1" zoomScale="130" zoomScaleNormal="130" workbookViewId="0">
      <selection activeCell="L39" sqref="L39"/>
    </sheetView>
  </sheetViews>
  <sheetFormatPr defaultRowHeight="14.4" x14ac:dyDescent="0.3"/>
  <cols>
    <col min="1" max="1" width="44.44140625" bestFit="1" customWidth="1"/>
    <col min="2" max="4" width="11.6640625" style="1" customWidth="1"/>
    <col min="5" max="5" width="12.109375" style="1" bestFit="1" customWidth="1"/>
    <col min="6" max="6" width="11" style="1" bestFit="1" customWidth="1"/>
    <col min="7" max="7" width="12.109375" style="11" bestFit="1" customWidth="1"/>
    <col min="8" max="8" width="36.44140625" style="1" bestFit="1" customWidth="1"/>
    <col min="9" max="9" width="43.5546875" style="1" bestFit="1" customWidth="1"/>
    <col min="10" max="10" width="11.109375" bestFit="1" customWidth="1"/>
    <col min="11" max="11" width="11.33203125" bestFit="1" customWidth="1"/>
    <col min="12" max="12" width="11.109375" bestFit="1" customWidth="1"/>
    <col min="13" max="13" width="11.88671875" bestFit="1" customWidth="1"/>
  </cols>
  <sheetData>
    <row r="1" spans="1:14" ht="18" x14ac:dyDescent="0.35">
      <c r="A1" s="51" t="s">
        <v>121</v>
      </c>
      <c r="B1" s="51"/>
      <c r="C1" s="51"/>
      <c r="D1" s="51"/>
      <c r="E1" s="51"/>
      <c r="F1" s="51"/>
      <c r="G1" s="51"/>
      <c r="H1" s="74" t="s">
        <v>159</v>
      </c>
      <c r="I1" s="75"/>
      <c r="J1" s="75"/>
      <c r="K1" s="75"/>
      <c r="L1" s="75"/>
      <c r="M1" s="75"/>
      <c r="N1" s="76"/>
    </row>
    <row r="2" spans="1:14" x14ac:dyDescent="0.3">
      <c r="A2" s="51"/>
      <c r="B2" s="51"/>
      <c r="C2" s="51"/>
      <c r="D2" s="51"/>
      <c r="E2" s="51"/>
      <c r="F2" s="51"/>
      <c r="G2" s="51"/>
      <c r="H2" s="43" t="s">
        <v>160</v>
      </c>
      <c r="I2" s="44"/>
      <c r="J2" s="44"/>
      <c r="K2" s="44" t="s">
        <v>161</v>
      </c>
      <c r="L2" s="44" t="s">
        <v>162</v>
      </c>
      <c r="N2" s="45" t="s">
        <v>163</v>
      </c>
    </row>
    <row r="3" spans="1:14" x14ac:dyDescent="0.3">
      <c r="A3" s="2"/>
      <c r="B3" s="21" t="s">
        <v>20</v>
      </c>
      <c r="C3" s="21" t="s">
        <v>20</v>
      </c>
      <c r="D3" s="21" t="s">
        <v>20</v>
      </c>
      <c r="E3" s="22" t="s">
        <v>21</v>
      </c>
      <c r="F3" s="61" t="s">
        <v>42</v>
      </c>
      <c r="G3" s="61"/>
      <c r="H3" s="77" t="s">
        <v>164</v>
      </c>
      <c r="I3" s="78"/>
      <c r="J3" s="78"/>
      <c r="K3" s="79" t="s">
        <v>165</v>
      </c>
      <c r="L3" s="59"/>
      <c r="M3" s="59"/>
      <c r="N3" s="60"/>
    </row>
    <row r="4" spans="1:14" ht="43.2" x14ac:dyDescent="0.3">
      <c r="A4" s="4"/>
      <c r="B4" s="23" t="s">
        <v>44</v>
      </c>
      <c r="C4" s="24" t="s">
        <v>72</v>
      </c>
      <c r="D4" s="24" t="s">
        <v>75</v>
      </c>
      <c r="E4" s="14" t="s">
        <v>46</v>
      </c>
      <c r="F4" s="61" t="s">
        <v>79</v>
      </c>
      <c r="G4" s="61"/>
      <c r="H4" s="80" t="s">
        <v>166</v>
      </c>
      <c r="I4" s="81"/>
      <c r="J4" s="81"/>
      <c r="K4" s="81"/>
      <c r="L4" s="81"/>
      <c r="M4" s="81"/>
      <c r="N4" s="82"/>
    </row>
    <row r="5" spans="1:14" ht="15" customHeight="1" x14ac:dyDescent="0.3">
      <c r="A5" s="2" t="s">
        <v>1</v>
      </c>
      <c r="B5" s="3"/>
      <c r="C5" s="3"/>
      <c r="D5" s="3"/>
      <c r="E5" s="3"/>
      <c r="F5" s="3"/>
      <c r="G5" s="25"/>
      <c r="H5" s="58" t="s">
        <v>167</v>
      </c>
      <c r="I5" s="59"/>
      <c r="J5" s="59"/>
      <c r="K5" s="59"/>
      <c r="L5" s="59"/>
      <c r="M5" s="59"/>
      <c r="N5" s="60"/>
    </row>
    <row r="6" spans="1:14" x14ac:dyDescent="0.3">
      <c r="A6" s="2" t="s">
        <v>22</v>
      </c>
      <c r="B6" s="3">
        <f>B7+B8</f>
        <v>35</v>
      </c>
      <c r="C6" s="3">
        <v>36</v>
      </c>
      <c r="D6" s="29">
        <v>210.14</v>
      </c>
      <c r="E6" s="3">
        <v>100</v>
      </c>
      <c r="F6" s="3"/>
      <c r="G6" s="25">
        <f>SUM(F7:F10)</f>
        <v>0</v>
      </c>
      <c r="H6" s="58" t="s">
        <v>168</v>
      </c>
      <c r="I6" s="59"/>
      <c r="J6" s="59"/>
      <c r="K6" s="59"/>
      <c r="L6" s="59"/>
      <c r="M6" s="59"/>
      <c r="N6" s="60"/>
    </row>
    <row r="7" spans="1:14" x14ac:dyDescent="0.3">
      <c r="A7" s="2" t="s">
        <v>2</v>
      </c>
      <c r="B7" s="3">
        <v>30</v>
      </c>
      <c r="C7" s="3">
        <v>36</v>
      </c>
      <c r="D7" s="29"/>
      <c r="E7" s="3"/>
      <c r="F7" s="3"/>
      <c r="G7" s="25"/>
      <c r="H7" s="58" t="s">
        <v>169</v>
      </c>
      <c r="I7" s="59"/>
      <c r="J7" s="59"/>
      <c r="K7" s="59"/>
      <c r="L7" s="59"/>
      <c r="M7" s="59"/>
      <c r="N7" s="60"/>
    </row>
    <row r="8" spans="1:14" x14ac:dyDescent="0.3">
      <c r="A8" s="2" t="s">
        <v>67</v>
      </c>
      <c r="B8" s="3">
        <v>5</v>
      </c>
      <c r="C8" s="3">
        <v>24</v>
      </c>
      <c r="D8" s="29"/>
      <c r="E8" s="3"/>
      <c r="F8" s="3"/>
      <c r="G8" s="25"/>
      <c r="H8" s="58" t="s">
        <v>170</v>
      </c>
      <c r="I8" s="59"/>
      <c r="J8" s="59"/>
      <c r="K8" s="59"/>
      <c r="L8" s="59"/>
      <c r="M8" s="59"/>
      <c r="N8" s="60"/>
    </row>
    <row r="9" spans="1:14" x14ac:dyDescent="0.3">
      <c r="A9" s="2" t="s">
        <v>30</v>
      </c>
      <c r="B9" s="3"/>
      <c r="C9" s="3">
        <v>31</v>
      </c>
      <c r="D9" s="29"/>
      <c r="E9" s="3"/>
      <c r="F9" s="3"/>
      <c r="G9" s="25"/>
      <c r="H9" s="58" t="s">
        <v>171</v>
      </c>
      <c r="I9" s="59"/>
      <c r="J9" s="59"/>
      <c r="K9" s="59"/>
      <c r="L9" s="59"/>
      <c r="M9" s="59"/>
      <c r="N9" s="60"/>
    </row>
    <row r="10" spans="1:14" x14ac:dyDescent="0.3">
      <c r="A10" s="2" t="s">
        <v>49</v>
      </c>
      <c r="B10" s="3"/>
      <c r="C10" s="3">
        <v>24</v>
      </c>
      <c r="D10" s="29"/>
      <c r="E10" s="3"/>
      <c r="F10" s="3">
        <v>0</v>
      </c>
      <c r="G10" s="25"/>
      <c r="H10" s="58" t="s">
        <v>172</v>
      </c>
      <c r="I10" s="59"/>
      <c r="J10" s="59"/>
      <c r="K10" s="59"/>
      <c r="L10" s="59"/>
      <c r="M10" s="59"/>
      <c r="N10" s="60"/>
    </row>
    <row r="11" spans="1:14" x14ac:dyDescent="0.3">
      <c r="A11" s="2" t="s">
        <v>104</v>
      </c>
      <c r="B11" s="3"/>
      <c r="C11" s="3"/>
      <c r="D11" s="29">
        <v>31</v>
      </c>
      <c r="E11" s="3"/>
      <c r="F11" s="3"/>
      <c r="G11" s="25">
        <v>250</v>
      </c>
      <c r="H11" s="71"/>
      <c r="I11" s="72"/>
      <c r="J11" s="72"/>
      <c r="K11" s="72"/>
      <c r="L11" s="72"/>
      <c r="M11" s="73"/>
      <c r="N11" s="2"/>
    </row>
    <row r="12" spans="1:14" ht="41.4" x14ac:dyDescent="0.3">
      <c r="A12" s="2" t="s">
        <v>3</v>
      </c>
      <c r="B12" s="3">
        <v>1390</v>
      </c>
      <c r="C12" s="3">
        <v>4760</v>
      </c>
      <c r="D12" s="29">
        <v>3660</v>
      </c>
      <c r="E12" s="3">
        <v>5700</v>
      </c>
      <c r="F12" s="3"/>
      <c r="G12" s="25">
        <f>F14+F15</f>
        <v>5050</v>
      </c>
      <c r="H12" s="52" t="s">
        <v>173</v>
      </c>
      <c r="I12" s="53"/>
      <c r="J12" s="53"/>
      <c r="K12" s="32" t="s">
        <v>126</v>
      </c>
      <c r="L12" s="32" t="s">
        <v>127</v>
      </c>
      <c r="M12" s="33" t="s">
        <v>128</v>
      </c>
      <c r="N12" s="34" t="s">
        <v>129</v>
      </c>
    </row>
    <row r="13" spans="1:14" x14ac:dyDescent="0.3">
      <c r="A13" t="s">
        <v>73</v>
      </c>
      <c r="B13" s="3"/>
      <c r="C13" s="20">
        <v>15</v>
      </c>
      <c r="D13" s="3">
        <v>45</v>
      </c>
      <c r="E13" s="3"/>
      <c r="F13" s="3"/>
      <c r="G13" s="25"/>
      <c r="H13" s="54" t="s">
        <v>174</v>
      </c>
      <c r="I13" s="55"/>
      <c r="J13" s="55"/>
      <c r="K13" s="1"/>
      <c r="L13" s="35"/>
      <c r="M13" s="37"/>
      <c r="N13" s="2"/>
    </row>
    <row r="14" spans="1:14" x14ac:dyDescent="0.3">
      <c r="A14" s="13" t="s">
        <v>101</v>
      </c>
      <c r="B14" s="3"/>
      <c r="D14" s="3"/>
      <c r="E14" s="3"/>
      <c r="F14" s="3">
        <v>3300</v>
      </c>
      <c r="G14" s="25"/>
      <c r="H14" s="56" t="s">
        <v>175</v>
      </c>
      <c r="I14" s="57"/>
      <c r="J14" s="57"/>
      <c r="K14" s="46">
        <v>5700</v>
      </c>
      <c r="L14" s="48">
        <f>G12</f>
        <v>5050</v>
      </c>
      <c r="M14" s="49">
        <f>L14-K14</f>
        <v>-650</v>
      </c>
      <c r="N14" s="2" t="s">
        <v>184</v>
      </c>
    </row>
    <row r="15" spans="1:14" x14ac:dyDescent="0.3">
      <c r="A15" s="13" t="s">
        <v>183</v>
      </c>
      <c r="B15" s="3"/>
      <c r="C15" s="3"/>
      <c r="D15" s="3"/>
      <c r="E15" s="3"/>
      <c r="F15" s="3">
        <f>70*25</f>
        <v>1750</v>
      </c>
      <c r="G15" s="25"/>
      <c r="H15" s="56" t="s">
        <v>176</v>
      </c>
      <c r="I15" s="57"/>
      <c r="J15" s="57"/>
      <c r="K15" s="3">
        <v>250</v>
      </c>
      <c r="L15" s="48">
        <f>G18</f>
        <v>250</v>
      </c>
      <c r="M15" s="49">
        <f t="shared" ref="M15:M22" si="0">L15-K15</f>
        <v>0</v>
      </c>
      <c r="N15" s="2"/>
    </row>
    <row r="16" spans="1:14" x14ac:dyDescent="0.3">
      <c r="A16" s="2" t="s">
        <v>4</v>
      </c>
      <c r="B16" s="3"/>
      <c r="C16" s="3">
        <v>811</v>
      </c>
      <c r="D16" s="3">
        <v>832.03</v>
      </c>
      <c r="E16" s="3">
        <v>600</v>
      </c>
      <c r="F16" s="3"/>
      <c r="G16" s="25">
        <v>750</v>
      </c>
      <c r="H16" s="56" t="s">
        <v>177</v>
      </c>
      <c r="I16" s="57"/>
      <c r="J16" s="57"/>
      <c r="K16" s="3">
        <v>100</v>
      </c>
      <c r="L16" s="48">
        <f>G6</f>
        <v>0</v>
      </c>
      <c r="M16" s="49">
        <f t="shared" si="0"/>
        <v>-100</v>
      </c>
      <c r="N16" s="2" t="s">
        <v>185</v>
      </c>
    </row>
    <row r="17" spans="1:14" x14ac:dyDescent="0.3">
      <c r="A17" s="2" t="s">
        <v>5</v>
      </c>
      <c r="B17" s="3">
        <v>109.5</v>
      </c>
      <c r="C17" s="3">
        <v>0</v>
      </c>
      <c r="D17" s="3"/>
      <c r="E17" s="3">
        <v>100</v>
      </c>
      <c r="F17" s="3"/>
      <c r="G17" s="25">
        <v>0</v>
      </c>
      <c r="H17" s="56" t="s">
        <v>178</v>
      </c>
      <c r="I17" s="57"/>
      <c r="J17" s="57"/>
      <c r="K17" s="3">
        <v>700</v>
      </c>
      <c r="L17" s="48">
        <f>G16</f>
        <v>750</v>
      </c>
      <c r="M17" s="49">
        <f t="shared" si="0"/>
        <v>50</v>
      </c>
      <c r="N17" s="2" t="s">
        <v>184</v>
      </c>
    </row>
    <row r="18" spans="1:14" x14ac:dyDescent="0.3">
      <c r="A18" s="2" t="s">
        <v>68</v>
      </c>
      <c r="B18" s="3">
        <v>125</v>
      </c>
      <c r="C18" s="3">
        <v>350</v>
      </c>
      <c r="D18" s="3">
        <v>225</v>
      </c>
      <c r="E18" s="3">
        <v>250</v>
      </c>
      <c r="F18" s="3"/>
      <c r="G18" s="25">
        <v>250</v>
      </c>
      <c r="H18" s="56" t="s">
        <v>179</v>
      </c>
      <c r="I18" s="57"/>
      <c r="J18" s="57"/>
      <c r="N18" s="2"/>
    </row>
    <row r="19" spans="1:14" x14ac:dyDescent="0.3">
      <c r="A19" s="4" t="s">
        <v>38</v>
      </c>
      <c r="B19" s="3">
        <f>SUM(B7:B18)</f>
        <v>1659.5</v>
      </c>
      <c r="C19" s="3">
        <f>SUM(C7:C18)</f>
        <v>6051</v>
      </c>
      <c r="D19" s="3">
        <f>SUM(D6:D18)</f>
        <v>5003.17</v>
      </c>
      <c r="E19" s="3">
        <f>SUM(E6:E18)</f>
        <v>6750</v>
      </c>
      <c r="F19" s="3"/>
      <c r="G19" s="25">
        <f>SUM(G6:G18)</f>
        <v>6300</v>
      </c>
      <c r="H19" s="62" t="s">
        <v>180</v>
      </c>
      <c r="I19" s="63"/>
      <c r="J19" s="63"/>
      <c r="K19" s="3">
        <v>460</v>
      </c>
      <c r="L19" s="48">
        <f>G20</f>
        <v>660</v>
      </c>
      <c r="M19" s="49">
        <f>L19-K19</f>
        <v>200</v>
      </c>
      <c r="N19" s="2" t="s">
        <v>184</v>
      </c>
    </row>
    <row r="20" spans="1:14" x14ac:dyDescent="0.3">
      <c r="A20" s="2" t="s">
        <v>6</v>
      </c>
      <c r="B20" s="3"/>
      <c r="C20" s="3"/>
      <c r="D20" s="3"/>
      <c r="E20" s="3">
        <v>420</v>
      </c>
      <c r="F20" s="3"/>
      <c r="G20" s="25">
        <f>SUM(F22:F26)</f>
        <v>660</v>
      </c>
      <c r="H20" s="62" t="s">
        <v>181</v>
      </c>
      <c r="I20" s="63"/>
      <c r="J20" s="63"/>
      <c r="K20" s="3"/>
      <c r="L20" s="2"/>
      <c r="M20" s="49">
        <f>L20-K20</f>
        <v>0</v>
      </c>
      <c r="N20" s="2"/>
    </row>
    <row r="21" spans="1:14" x14ac:dyDescent="0.3">
      <c r="A21" s="2" t="s">
        <v>76</v>
      </c>
      <c r="B21" s="3"/>
      <c r="C21" s="3"/>
      <c r="D21" s="3">
        <v>44.5</v>
      </c>
      <c r="E21" s="3"/>
      <c r="F21" s="3"/>
      <c r="G21" s="25"/>
      <c r="H21" s="54" t="s">
        <v>122</v>
      </c>
      <c r="I21" s="55"/>
      <c r="J21" s="55"/>
      <c r="K21" s="3"/>
      <c r="L21" s="2"/>
      <c r="M21" s="49">
        <f t="shared" si="0"/>
        <v>0</v>
      </c>
      <c r="N21" s="2"/>
    </row>
    <row r="22" spans="1:14" ht="15" customHeight="1" x14ac:dyDescent="0.3">
      <c r="A22" s="2" t="s">
        <v>77</v>
      </c>
      <c r="B22" s="3"/>
      <c r="C22" s="3"/>
      <c r="D22" s="3">
        <v>348</v>
      </c>
      <c r="E22" s="3"/>
      <c r="F22" s="3">
        <v>250</v>
      </c>
      <c r="G22" s="25"/>
      <c r="H22" s="54" t="s">
        <v>123</v>
      </c>
      <c r="I22" s="55"/>
      <c r="J22" s="55"/>
      <c r="K22" s="3"/>
      <c r="L22" s="48">
        <f>G11+G29</f>
        <v>1050</v>
      </c>
      <c r="M22" s="49">
        <f t="shared" si="0"/>
        <v>1050</v>
      </c>
      <c r="N22" s="2" t="s">
        <v>186</v>
      </c>
    </row>
    <row r="23" spans="1:14" ht="15" customHeight="1" x14ac:dyDescent="0.3">
      <c r="A23" s="2" t="s">
        <v>31</v>
      </c>
      <c r="B23" s="3"/>
      <c r="C23" s="3">
        <v>20</v>
      </c>
      <c r="D23" s="3"/>
      <c r="E23" s="3"/>
      <c r="F23" s="3">
        <v>10</v>
      </c>
      <c r="G23" s="25"/>
      <c r="H23" s="64" t="s">
        <v>124</v>
      </c>
      <c r="I23" s="65"/>
      <c r="J23" s="65"/>
      <c r="K23" s="3">
        <f>SUM(K14:K22)</f>
        <v>7210</v>
      </c>
      <c r="L23" s="48">
        <f>SUM(L14:L22)</f>
        <v>7760</v>
      </c>
      <c r="M23" s="31">
        <f>SUM(M14:M22)</f>
        <v>550</v>
      </c>
      <c r="N23" s="2"/>
    </row>
    <row r="24" spans="1:14" x14ac:dyDescent="0.3">
      <c r="A24" s="2" t="s">
        <v>32</v>
      </c>
      <c r="B24" s="3">
        <v>150</v>
      </c>
      <c r="C24" s="3">
        <v>566</v>
      </c>
      <c r="D24" s="3">
        <v>64</v>
      </c>
      <c r="E24" s="3"/>
      <c r="F24" s="3">
        <v>400</v>
      </c>
      <c r="G24" s="28"/>
      <c r="H24" s="66"/>
      <c r="I24" s="67"/>
      <c r="J24" s="67"/>
      <c r="K24" s="67"/>
      <c r="L24" s="67"/>
      <c r="M24" s="67"/>
      <c r="N24" s="68"/>
    </row>
    <row r="25" spans="1:14" ht="41.4" x14ac:dyDescent="0.3">
      <c r="A25" s="2" t="s">
        <v>33</v>
      </c>
      <c r="B25" s="3"/>
      <c r="C25" s="3"/>
      <c r="D25" s="3"/>
      <c r="E25" s="3"/>
      <c r="F25" s="3"/>
      <c r="G25" s="28"/>
      <c r="H25" s="69" t="s">
        <v>125</v>
      </c>
      <c r="I25" s="70"/>
      <c r="J25" s="70"/>
      <c r="K25" s="32" t="s">
        <v>126</v>
      </c>
      <c r="L25" s="32" t="s">
        <v>127</v>
      </c>
      <c r="M25" s="33" t="s">
        <v>128</v>
      </c>
      <c r="N25" s="34" t="s">
        <v>129</v>
      </c>
    </row>
    <row r="26" spans="1:14" ht="27.6" x14ac:dyDescent="0.3">
      <c r="A26" s="2" t="s">
        <v>55</v>
      </c>
      <c r="B26" s="3"/>
      <c r="C26" s="3">
        <v>98</v>
      </c>
      <c r="D26" s="3"/>
      <c r="E26" s="3"/>
      <c r="F26" s="3">
        <v>0</v>
      </c>
      <c r="G26" s="28"/>
      <c r="H26" s="54" t="s">
        <v>130</v>
      </c>
      <c r="I26" s="55"/>
      <c r="J26" s="55"/>
      <c r="K26" s="35"/>
      <c r="L26" s="36" t="s">
        <v>131</v>
      </c>
      <c r="M26" s="37"/>
      <c r="N26" s="35"/>
    </row>
    <row r="27" spans="1:14" x14ac:dyDescent="0.3">
      <c r="A27" s="4" t="s">
        <v>39</v>
      </c>
      <c r="B27" s="3">
        <f>SUM(B21:B26)</f>
        <v>150</v>
      </c>
      <c r="C27" s="3">
        <f>SUM(C21:C26)</f>
        <v>684</v>
      </c>
      <c r="D27" s="3">
        <f>SUM(D21:D26)</f>
        <v>456.5</v>
      </c>
      <c r="E27" s="3">
        <f>SUM(E20:E26)</f>
        <v>420</v>
      </c>
      <c r="F27" s="3"/>
      <c r="G27" s="28">
        <f>SUM(G20:G26)</f>
        <v>660</v>
      </c>
      <c r="H27" s="56" t="s">
        <v>132</v>
      </c>
      <c r="I27" s="57"/>
      <c r="J27" s="57"/>
      <c r="K27" s="38">
        <v>200</v>
      </c>
      <c r="L27" s="50">
        <f>G41</f>
        <v>100</v>
      </c>
      <c r="M27" s="49">
        <f>L27-K27</f>
        <v>-100</v>
      </c>
      <c r="N27" s="2"/>
    </row>
    <row r="28" spans="1:14" x14ac:dyDescent="0.3">
      <c r="A28" s="2" t="s">
        <v>71</v>
      </c>
      <c r="B28" s="3"/>
      <c r="C28" s="3"/>
      <c r="D28" s="3"/>
      <c r="E28" s="3"/>
      <c r="F28" s="3"/>
      <c r="H28" s="56" t="s">
        <v>133</v>
      </c>
      <c r="I28" s="57"/>
      <c r="J28" s="57"/>
      <c r="K28" s="38">
        <v>1000</v>
      </c>
      <c r="L28" s="50">
        <f>G40</f>
        <v>800</v>
      </c>
      <c r="M28" s="49">
        <f t="shared" ref="M28:M40" si="1">L28-K28</f>
        <v>-200</v>
      </c>
      <c r="N28" s="2" t="s">
        <v>184</v>
      </c>
    </row>
    <row r="29" spans="1:14" x14ac:dyDescent="0.3">
      <c r="A29" s="2" t="s">
        <v>103</v>
      </c>
      <c r="B29" s="3">
        <v>264.51</v>
      </c>
      <c r="C29" s="3"/>
      <c r="D29" s="3"/>
      <c r="E29" s="3">
        <v>1000</v>
      </c>
      <c r="F29" s="3"/>
      <c r="G29" s="28">
        <v>800</v>
      </c>
      <c r="H29" s="56" t="s">
        <v>134</v>
      </c>
      <c r="I29" s="57"/>
      <c r="J29" s="57"/>
      <c r="K29" s="38">
        <v>200</v>
      </c>
      <c r="L29" s="50">
        <f>G36</f>
        <v>400</v>
      </c>
      <c r="M29" s="49">
        <f t="shared" si="1"/>
        <v>200</v>
      </c>
      <c r="N29" s="2" t="s">
        <v>184</v>
      </c>
    </row>
    <row r="30" spans="1:14" x14ac:dyDescent="0.3">
      <c r="A30" s="2" t="s">
        <v>43</v>
      </c>
      <c r="B30" s="3">
        <v>18</v>
      </c>
      <c r="C30" s="3"/>
      <c r="D30" s="3"/>
      <c r="E30" s="3">
        <v>50</v>
      </c>
      <c r="F30" s="3"/>
      <c r="G30" s="28"/>
      <c r="H30" s="56" t="s">
        <v>135</v>
      </c>
      <c r="I30" s="57"/>
      <c r="J30" s="57"/>
      <c r="K30" s="38">
        <v>125</v>
      </c>
      <c r="L30" s="50">
        <f>G37+G38</f>
        <v>125</v>
      </c>
      <c r="M30" s="49">
        <f t="shared" si="1"/>
        <v>0</v>
      </c>
      <c r="N30" s="2"/>
    </row>
    <row r="31" spans="1:14" x14ac:dyDescent="0.3">
      <c r="A31" s="4" t="s">
        <v>40</v>
      </c>
      <c r="B31" s="3">
        <f>SUM(B29:B30)</f>
        <v>282.51</v>
      </c>
      <c r="C31" s="3"/>
      <c r="D31" s="3"/>
      <c r="E31" s="3">
        <f>SUM(E29:E30)</f>
        <v>1050</v>
      </c>
      <c r="F31" s="3"/>
      <c r="G31" s="28">
        <f>SUM(G29:G30)</f>
        <v>800</v>
      </c>
      <c r="H31" s="56" t="s">
        <v>136</v>
      </c>
      <c r="I31" s="57"/>
      <c r="J31" s="57"/>
      <c r="K31" s="38"/>
      <c r="M31" s="49">
        <f t="shared" si="1"/>
        <v>0</v>
      </c>
      <c r="N31" s="2"/>
    </row>
    <row r="32" spans="1:14" x14ac:dyDescent="0.3">
      <c r="A32" s="2" t="s">
        <v>7</v>
      </c>
      <c r="B32" s="3">
        <f>B19+B27+B31</f>
        <v>2092.0100000000002</v>
      </c>
      <c r="C32" s="3">
        <f>C19+C27+C31</f>
        <v>6735</v>
      </c>
      <c r="D32" s="3">
        <f>D19+D27+D31</f>
        <v>5459.67</v>
      </c>
      <c r="E32" s="3">
        <f>E19+E27+E31</f>
        <v>8220</v>
      </c>
      <c r="F32" s="3"/>
      <c r="G32" s="25">
        <f>G19+G27+G31</f>
        <v>7760</v>
      </c>
      <c r="H32" s="56" t="s">
        <v>137</v>
      </c>
      <c r="I32" s="57"/>
      <c r="J32" s="57"/>
      <c r="K32" s="38"/>
      <c r="L32" s="50">
        <f>G42</f>
        <v>400</v>
      </c>
      <c r="M32" s="49">
        <f t="shared" si="1"/>
        <v>400</v>
      </c>
      <c r="N32" s="2"/>
    </row>
    <row r="33" spans="1:14" x14ac:dyDescent="0.3">
      <c r="A33" s="2"/>
      <c r="B33" s="3"/>
      <c r="C33" s="3"/>
      <c r="D33" s="3"/>
      <c r="E33" s="3"/>
      <c r="F33" s="3"/>
      <c r="G33" s="25"/>
      <c r="H33" s="56" t="s">
        <v>138</v>
      </c>
      <c r="I33" s="57"/>
      <c r="J33" s="57"/>
      <c r="K33" s="38">
        <v>4000</v>
      </c>
      <c r="L33" s="50">
        <f>G43</f>
        <v>3000</v>
      </c>
      <c r="M33" s="49">
        <f t="shared" si="1"/>
        <v>-1000</v>
      </c>
      <c r="N33" s="2"/>
    </row>
    <row r="34" spans="1:14" x14ac:dyDescent="0.3">
      <c r="A34" s="2" t="s">
        <v>8</v>
      </c>
      <c r="B34" s="3"/>
      <c r="C34" s="3"/>
      <c r="D34" s="3"/>
      <c r="E34" s="3"/>
      <c r="F34" s="3"/>
      <c r="G34" s="25"/>
      <c r="H34" s="56" t="s">
        <v>139</v>
      </c>
      <c r="I34" s="57"/>
      <c r="J34" s="57"/>
      <c r="K34" s="1">
        <v>300</v>
      </c>
      <c r="L34" s="39"/>
      <c r="M34" s="49">
        <f t="shared" si="1"/>
        <v>-300</v>
      </c>
      <c r="N34" s="2" t="s">
        <v>184</v>
      </c>
    </row>
    <row r="35" spans="1:14" x14ac:dyDescent="0.3">
      <c r="A35" s="2" t="s">
        <v>28</v>
      </c>
      <c r="B35" s="3"/>
      <c r="C35" s="3"/>
      <c r="D35" s="3"/>
      <c r="E35" s="3"/>
      <c r="F35" s="3"/>
      <c r="G35" s="25"/>
      <c r="H35" s="56" t="s">
        <v>140</v>
      </c>
      <c r="I35" s="57"/>
      <c r="J35" s="57"/>
      <c r="K35" s="38">
        <v>100</v>
      </c>
      <c r="L35" s="39"/>
      <c r="M35" s="49">
        <f t="shared" si="1"/>
        <v>-100</v>
      </c>
      <c r="N35" s="2"/>
    </row>
    <row r="36" spans="1:14" x14ac:dyDescent="0.3">
      <c r="A36" s="2" t="s">
        <v>9</v>
      </c>
      <c r="B36" s="3"/>
      <c r="C36" s="1">
        <v>450.31</v>
      </c>
      <c r="D36" s="3">
        <v>359.96</v>
      </c>
      <c r="E36" s="3">
        <v>200</v>
      </c>
      <c r="F36" s="3"/>
      <c r="G36" s="25">
        <v>400</v>
      </c>
      <c r="H36" s="56" t="s">
        <v>141</v>
      </c>
      <c r="I36" s="57"/>
      <c r="J36" s="57"/>
      <c r="K36" s="38"/>
      <c r="L36" s="39"/>
      <c r="M36" s="49">
        <f t="shared" si="1"/>
        <v>0</v>
      </c>
      <c r="N36" s="2"/>
    </row>
    <row r="37" spans="1:14" x14ac:dyDescent="0.3">
      <c r="A37" s="2" t="s">
        <v>10</v>
      </c>
      <c r="B37" s="3">
        <v>75.5</v>
      </c>
      <c r="C37" s="1">
        <v>74.86</v>
      </c>
      <c r="D37" s="3">
        <v>22</v>
      </c>
      <c r="E37" s="3">
        <v>50</v>
      </c>
      <c r="F37" s="3"/>
      <c r="G37" s="25">
        <v>50</v>
      </c>
      <c r="H37" s="56" t="s">
        <v>142</v>
      </c>
      <c r="I37" s="57"/>
      <c r="J37" s="57"/>
      <c r="K37" s="38">
        <v>490</v>
      </c>
      <c r="L37" s="39"/>
      <c r="M37" s="49">
        <f t="shared" si="1"/>
        <v>-490</v>
      </c>
      <c r="N37" s="2"/>
    </row>
    <row r="38" spans="1:14" x14ac:dyDescent="0.3">
      <c r="A38" s="2" t="s">
        <v>27</v>
      </c>
      <c r="B38" s="3"/>
      <c r="C38" s="1">
        <v>79.010000000000005</v>
      </c>
      <c r="D38" s="3">
        <v>101.75</v>
      </c>
      <c r="E38" s="3">
        <v>75</v>
      </c>
      <c r="F38" s="3"/>
      <c r="G38" s="25">
        <v>75</v>
      </c>
      <c r="H38" s="54" t="s">
        <v>143</v>
      </c>
      <c r="I38" s="55"/>
      <c r="J38" s="55"/>
      <c r="K38" s="38"/>
      <c r="L38" s="39"/>
      <c r="M38" s="49">
        <f t="shared" si="1"/>
        <v>0</v>
      </c>
      <c r="N38" s="2"/>
    </row>
    <row r="39" spans="1:14" x14ac:dyDescent="0.3">
      <c r="A39" s="2" t="s">
        <v>24</v>
      </c>
      <c r="B39" s="3"/>
      <c r="D39" s="16"/>
      <c r="E39" s="16"/>
      <c r="F39" s="15"/>
      <c r="G39" s="18">
        <v>0</v>
      </c>
      <c r="H39" s="54" t="s">
        <v>144</v>
      </c>
      <c r="I39" s="55"/>
      <c r="J39" s="55"/>
      <c r="K39" s="38"/>
      <c r="L39" s="50">
        <f>G44+G46</f>
        <v>737.5</v>
      </c>
      <c r="M39" s="49">
        <f t="shared" si="1"/>
        <v>737.5</v>
      </c>
      <c r="N39" s="2"/>
    </row>
    <row r="40" spans="1:14" x14ac:dyDescent="0.3">
      <c r="A40" s="2" t="s">
        <v>12</v>
      </c>
      <c r="B40" s="3">
        <v>310</v>
      </c>
      <c r="C40" s="1">
        <v>300</v>
      </c>
      <c r="D40" s="16">
        <v>500</v>
      </c>
      <c r="E40" s="16">
        <v>1000</v>
      </c>
      <c r="F40" s="15"/>
      <c r="G40" s="18">
        <v>800</v>
      </c>
      <c r="H40" s="54" t="s">
        <v>145</v>
      </c>
      <c r="I40" s="55"/>
      <c r="J40" s="55"/>
      <c r="K40" s="38"/>
      <c r="L40" s="50">
        <f>G54+G65+G76</f>
        <v>2125</v>
      </c>
      <c r="M40" s="49">
        <f t="shared" si="1"/>
        <v>2125</v>
      </c>
      <c r="N40" s="2" t="s">
        <v>187</v>
      </c>
    </row>
    <row r="41" spans="1:14" ht="15.6" x14ac:dyDescent="0.3">
      <c r="A41" s="2" t="s">
        <v>23</v>
      </c>
      <c r="B41" s="3">
        <v>268.75</v>
      </c>
      <c r="C41" s="1">
        <v>75</v>
      </c>
      <c r="D41" s="16"/>
      <c r="E41" s="16">
        <v>200</v>
      </c>
      <c r="F41" s="15"/>
      <c r="G41" s="18">
        <v>100</v>
      </c>
      <c r="H41" s="83" t="s">
        <v>146</v>
      </c>
      <c r="I41" s="84"/>
      <c r="J41" s="84"/>
      <c r="K41" s="3">
        <f>SUM(K27:K40)</f>
        <v>6415</v>
      </c>
      <c r="L41" s="48">
        <f>SUM(L27:L40)</f>
        <v>7687.5</v>
      </c>
      <c r="M41" s="16">
        <f>SUM(M27:M40)</f>
        <v>1272.5</v>
      </c>
      <c r="N41" s="2"/>
    </row>
    <row r="42" spans="1:14" x14ac:dyDescent="0.3">
      <c r="A42" s="2" t="s">
        <v>29</v>
      </c>
      <c r="B42" s="3">
        <v>150</v>
      </c>
      <c r="C42" s="1">
        <v>275</v>
      </c>
      <c r="D42" s="16">
        <v>250</v>
      </c>
      <c r="E42" s="16">
        <v>600</v>
      </c>
      <c r="F42" s="15"/>
      <c r="G42" s="18">
        <v>400</v>
      </c>
      <c r="H42" s="66"/>
      <c r="I42" s="67"/>
      <c r="J42" s="67"/>
      <c r="K42" s="67"/>
      <c r="L42" s="67"/>
      <c r="M42" s="67"/>
      <c r="N42" s="68"/>
    </row>
    <row r="43" spans="1:14" ht="15.6" x14ac:dyDescent="0.3">
      <c r="A43" s="2" t="s">
        <v>70</v>
      </c>
      <c r="B43" s="3">
        <v>94</v>
      </c>
      <c r="C43" s="1">
        <v>2429.1</v>
      </c>
      <c r="D43" s="16">
        <v>2210.81</v>
      </c>
      <c r="E43" s="16">
        <v>4000</v>
      </c>
      <c r="F43" s="15"/>
      <c r="G43" s="18">
        <v>3000</v>
      </c>
      <c r="H43" s="85" t="s">
        <v>147</v>
      </c>
      <c r="I43" s="86"/>
      <c r="J43" s="86"/>
      <c r="K43" s="86"/>
      <c r="L43" s="86"/>
      <c r="M43" s="86"/>
      <c r="N43" s="87"/>
    </row>
    <row r="44" spans="1:14" x14ac:dyDescent="0.3">
      <c r="A44" s="2" t="s">
        <v>11</v>
      </c>
      <c r="B44" s="3">
        <v>192.77</v>
      </c>
      <c r="C44" s="16">
        <v>593.84</v>
      </c>
      <c r="D44" s="16">
        <v>403</v>
      </c>
      <c r="E44" s="16"/>
      <c r="F44" s="15"/>
      <c r="G44" s="18">
        <f>G46</f>
        <v>368.75</v>
      </c>
      <c r="H44" s="88" t="s">
        <v>148</v>
      </c>
      <c r="I44" s="89"/>
      <c r="J44" s="40" t="s">
        <v>149</v>
      </c>
      <c r="K44" s="90" t="s">
        <v>150</v>
      </c>
      <c r="L44" s="91"/>
      <c r="M44" s="91"/>
      <c r="N44" s="41"/>
    </row>
    <row r="45" spans="1:14" x14ac:dyDescent="0.3">
      <c r="A45" s="2" t="s">
        <v>78</v>
      </c>
      <c r="B45" s="3"/>
      <c r="C45" s="16"/>
      <c r="D45" s="16">
        <v>136.65</v>
      </c>
      <c r="E45" s="16"/>
      <c r="F45" s="15"/>
      <c r="G45" s="18"/>
      <c r="H45" s="62" t="s">
        <v>151</v>
      </c>
      <c r="I45" s="63"/>
      <c r="J45" s="2">
        <v>800</v>
      </c>
      <c r="K45" s="92" t="s">
        <v>182</v>
      </c>
      <c r="L45" s="93"/>
      <c r="M45" s="93"/>
      <c r="N45" s="41"/>
    </row>
    <row r="46" spans="1:14" x14ac:dyDescent="0.3">
      <c r="A46" s="2" t="s">
        <v>13</v>
      </c>
      <c r="B46" s="3">
        <v>192.77</v>
      </c>
      <c r="C46" s="16">
        <v>593.84</v>
      </c>
      <c r="D46" s="16">
        <v>403</v>
      </c>
      <c r="E46" s="16"/>
      <c r="F46" s="15"/>
      <c r="G46" s="18">
        <f>0.25*1475</f>
        <v>368.75</v>
      </c>
      <c r="H46" s="77" t="s">
        <v>152</v>
      </c>
      <c r="I46" s="78"/>
      <c r="J46" s="2">
        <v>250</v>
      </c>
      <c r="K46" s="92"/>
      <c r="L46" s="93"/>
      <c r="M46" s="93"/>
      <c r="N46" s="42"/>
    </row>
    <row r="47" spans="1:14" x14ac:dyDescent="0.3">
      <c r="A47" s="4" t="s">
        <v>34</v>
      </c>
      <c r="B47" s="3">
        <f>SUM(B35:B46)</f>
        <v>1283.79</v>
      </c>
      <c r="C47" s="3">
        <f>SUM(C35:C46)</f>
        <v>4870.96</v>
      </c>
      <c r="D47" s="3">
        <f>SUM(D35:D46)</f>
        <v>4387.17</v>
      </c>
      <c r="E47" s="16">
        <f>SUM(E36:E46)</f>
        <v>6125</v>
      </c>
      <c r="F47" s="15"/>
      <c r="G47" s="18">
        <f>SUM(G35:G46)</f>
        <v>5562.5</v>
      </c>
      <c r="H47" s="77" t="s">
        <v>153</v>
      </c>
      <c r="I47" s="78"/>
      <c r="J47" s="2"/>
      <c r="K47" s="92"/>
      <c r="L47" s="93"/>
      <c r="M47" s="93"/>
      <c r="N47" s="41"/>
    </row>
    <row r="48" spans="1:14" x14ac:dyDescent="0.3">
      <c r="A48" s="5" t="s">
        <v>6</v>
      </c>
      <c r="B48" s="3"/>
      <c r="C48" s="16"/>
      <c r="D48" s="16"/>
      <c r="E48" s="16"/>
      <c r="F48" s="15"/>
      <c r="G48" s="18"/>
      <c r="H48" s="77" t="s">
        <v>154</v>
      </c>
      <c r="I48" s="78"/>
      <c r="J48" s="2"/>
      <c r="K48" s="92"/>
      <c r="L48" s="93"/>
      <c r="M48" s="93"/>
      <c r="N48" s="42"/>
    </row>
    <row r="49" spans="1:14" x14ac:dyDescent="0.3">
      <c r="A49" s="2" t="s">
        <v>14</v>
      </c>
      <c r="B49" s="3"/>
      <c r="C49" s="16"/>
      <c r="D49" s="16"/>
      <c r="E49" s="16"/>
      <c r="F49" s="15"/>
      <c r="G49" s="18">
        <v>100</v>
      </c>
      <c r="H49" s="54" t="s">
        <v>155</v>
      </c>
      <c r="I49" s="55"/>
      <c r="J49" s="2"/>
      <c r="K49" s="92"/>
      <c r="L49" s="93"/>
      <c r="M49" s="93"/>
      <c r="N49" s="41"/>
    </row>
    <row r="50" spans="1:14" x14ac:dyDescent="0.3">
      <c r="A50" s="2" t="s">
        <v>15</v>
      </c>
      <c r="B50" s="3">
        <v>168.89</v>
      </c>
      <c r="C50" s="16">
        <v>488.48</v>
      </c>
      <c r="D50" s="16"/>
      <c r="E50" s="16">
        <v>340</v>
      </c>
      <c r="F50" s="15"/>
      <c r="G50" s="18">
        <v>500</v>
      </c>
      <c r="H50" s="88" t="s">
        <v>156</v>
      </c>
      <c r="I50" s="89"/>
      <c r="J50" s="89"/>
      <c r="K50" s="89"/>
      <c r="L50" s="79" t="s">
        <v>157</v>
      </c>
      <c r="M50" s="59"/>
      <c r="N50" s="103"/>
    </row>
    <row r="51" spans="1:14" x14ac:dyDescent="0.3">
      <c r="A51" s="2" t="s">
        <v>25</v>
      </c>
      <c r="B51" s="3"/>
      <c r="C51" s="16"/>
      <c r="D51" s="16"/>
      <c r="E51" s="16">
        <v>0</v>
      </c>
      <c r="F51" s="15"/>
      <c r="G51" s="18">
        <v>0</v>
      </c>
      <c r="H51" s="94" t="s">
        <v>158</v>
      </c>
      <c r="I51" s="95"/>
      <c r="J51" s="95"/>
      <c r="K51" s="95"/>
      <c r="L51" s="95"/>
      <c r="M51" s="95"/>
      <c r="N51" s="96"/>
    </row>
    <row r="52" spans="1:14" x14ac:dyDescent="0.3">
      <c r="A52" s="2" t="s">
        <v>16</v>
      </c>
      <c r="B52" s="3"/>
      <c r="C52" s="16"/>
      <c r="D52" s="16"/>
      <c r="E52" s="16">
        <v>0</v>
      </c>
      <c r="F52" s="15"/>
      <c r="G52" s="18">
        <v>0</v>
      </c>
      <c r="H52" s="97"/>
      <c r="I52" s="98"/>
      <c r="J52" s="98"/>
      <c r="K52" s="98"/>
      <c r="L52" s="98"/>
      <c r="M52" s="98"/>
      <c r="N52" s="99"/>
    </row>
    <row r="53" spans="1:14" x14ac:dyDescent="0.3">
      <c r="A53" s="2" t="s">
        <v>36</v>
      </c>
      <c r="B53" s="3"/>
      <c r="C53" s="16"/>
      <c r="D53" s="16"/>
      <c r="E53" s="16">
        <v>0</v>
      </c>
      <c r="F53" s="15"/>
      <c r="G53" s="18">
        <v>0</v>
      </c>
      <c r="H53" s="100">
        <v>45326</v>
      </c>
      <c r="I53" s="101"/>
      <c r="J53" s="101"/>
      <c r="K53" s="101"/>
      <c r="L53" s="101"/>
      <c r="M53" s="101"/>
      <c r="N53" s="102"/>
    </row>
    <row r="54" spans="1:14" x14ac:dyDescent="0.3">
      <c r="A54" s="4" t="s">
        <v>35</v>
      </c>
      <c r="B54" s="3">
        <f>SUM(B50:B53)</f>
        <v>168.89</v>
      </c>
      <c r="C54" s="3">
        <f>SUM(C50:C53)</f>
        <v>488.48</v>
      </c>
      <c r="D54" s="3">
        <f>SUM(D50:D53)</f>
        <v>0</v>
      </c>
      <c r="E54" s="16">
        <f>SUM(E49:E53)</f>
        <v>340</v>
      </c>
      <c r="F54" s="15"/>
      <c r="G54" s="18">
        <f>SUM(G49:G53)</f>
        <v>600</v>
      </c>
      <c r="H54" s="47"/>
      <c r="I54" s="47"/>
      <c r="J54" s="47"/>
      <c r="K54" s="47"/>
      <c r="L54" s="47"/>
      <c r="M54" s="47"/>
    </row>
    <row r="55" spans="1:14" x14ac:dyDescent="0.3">
      <c r="A55" s="2" t="s">
        <v>17</v>
      </c>
      <c r="B55" s="3"/>
      <c r="C55" s="16"/>
      <c r="D55" s="16"/>
      <c r="E55" s="16"/>
      <c r="F55" s="15"/>
      <c r="G55" s="18"/>
    </row>
    <row r="56" spans="1:14" x14ac:dyDescent="0.3">
      <c r="A56" s="2" t="s">
        <v>45</v>
      </c>
      <c r="B56" s="3">
        <v>100</v>
      </c>
      <c r="C56" s="16">
        <v>65</v>
      </c>
      <c r="D56" s="16"/>
      <c r="E56" s="16">
        <v>100</v>
      </c>
      <c r="F56" s="15"/>
      <c r="G56" s="18">
        <v>100</v>
      </c>
    </row>
    <row r="57" spans="1:14" x14ac:dyDescent="0.3">
      <c r="A57" t="s">
        <v>74</v>
      </c>
      <c r="B57" s="3"/>
      <c r="C57" s="16">
        <v>151.47</v>
      </c>
      <c r="D57" s="16"/>
      <c r="E57" s="16"/>
      <c r="F57" s="15"/>
      <c r="G57" s="18">
        <v>200</v>
      </c>
    </row>
    <row r="58" spans="1:14" x14ac:dyDescent="0.3">
      <c r="A58" s="2" t="s">
        <v>26</v>
      </c>
      <c r="B58" s="3">
        <v>400</v>
      </c>
      <c r="C58" s="16"/>
      <c r="D58" s="16">
        <v>200</v>
      </c>
      <c r="E58" s="16">
        <v>600</v>
      </c>
      <c r="F58" s="15"/>
      <c r="G58" s="18">
        <v>800</v>
      </c>
    </row>
    <row r="59" spans="1:14" x14ac:dyDescent="0.3">
      <c r="A59" s="2" t="s">
        <v>18</v>
      </c>
      <c r="B59" s="3"/>
      <c r="C59" s="16">
        <v>100</v>
      </c>
      <c r="D59" s="16"/>
      <c r="E59" s="16">
        <v>100</v>
      </c>
      <c r="F59" s="15"/>
      <c r="G59" s="18">
        <v>100</v>
      </c>
    </row>
    <row r="60" spans="1:14" x14ac:dyDescent="0.3">
      <c r="A60" s="2" t="s">
        <v>69</v>
      </c>
      <c r="B60" s="3"/>
      <c r="C60" s="16">
        <v>481.58</v>
      </c>
      <c r="D60" s="16"/>
      <c r="E60" s="16">
        <v>400</v>
      </c>
      <c r="F60" s="15"/>
      <c r="G60" s="18"/>
      <c r="H60" s="1">
        <f>(G19-G47)+G46+G46</f>
        <v>1475</v>
      </c>
    </row>
    <row r="61" spans="1:14" x14ac:dyDescent="0.3">
      <c r="A61" s="2" t="s">
        <v>102</v>
      </c>
      <c r="B61" s="3"/>
      <c r="C61" s="16"/>
      <c r="D61" s="16"/>
      <c r="E61" s="16">
        <v>0</v>
      </c>
      <c r="F61" s="15"/>
      <c r="G61" s="18">
        <v>50</v>
      </c>
    </row>
    <row r="62" spans="1:14" x14ac:dyDescent="0.3">
      <c r="A62" s="2" t="s">
        <v>41</v>
      </c>
      <c r="B62" s="3"/>
      <c r="D62" s="16"/>
      <c r="E62" s="16">
        <v>100</v>
      </c>
      <c r="F62" s="15"/>
      <c r="G62" s="18"/>
    </row>
    <row r="63" spans="1:14" x14ac:dyDescent="0.3">
      <c r="A63" s="2" t="s">
        <v>80</v>
      </c>
      <c r="B63" s="3"/>
      <c r="C63" s="16"/>
      <c r="D63" s="16">
        <v>33.01</v>
      </c>
      <c r="E63" s="16"/>
      <c r="F63" s="15"/>
      <c r="G63" s="18"/>
    </row>
    <row r="64" spans="1:14" x14ac:dyDescent="0.3">
      <c r="A64" s="2" t="s">
        <v>81</v>
      </c>
      <c r="B64" s="3">
        <v>437.95</v>
      </c>
      <c r="C64" s="16">
        <v>18.600000000000001</v>
      </c>
      <c r="D64" s="16"/>
      <c r="E64" s="16">
        <v>50</v>
      </c>
      <c r="F64" s="15"/>
      <c r="G64" s="18">
        <v>50</v>
      </c>
    </row>
    <row r="65" spans="1:8" x14ac:dyDescent="0.3">
      <c r="A65" s="4" t="s">
        <v>37</v>
      </c>
      <c r="B65" s="3">
        <f>SUM(B56:B64)</f>
        <v>937.95</v>
      </c>
      <c r="C65" s="3">
        <f>SUM(C56:C64)</f>
        <v>816.65</v>
      </c>
      <c r="D65" s="3">
        <f>SUM(D56:D64)</f>
        <v>233.01</v>
      </c>
      <c r="E65" s="16">
        <f>SUM(E56:E64)</f>
        <v>1350</v>
      </c>
      <c r="F65" s="15"/>
      <c r="G65" s="18">
        <f>SUM(G56:G64)</f>
        <v>1300</v>
      </c>
    </row>
    <row r="66" spans="1:8" x14ac:dyDescent="0.3">
      <c r="A66" s="5" t="s">
        <v>111</v>
      </c>
      <c r="B66" s="3"/>
      <c r="C66" s="3"/>
      <c r="D66" s="3"/>
      <c r="E66" s="16"/>
      <c r="F66" s="15"/>
      <c r="G66" s="18"/>
    </row>
    <row r="67" spans="1:8" x14ac:dyDescent="0.3">
      <c r="A67" s="5" t="s">
        <v>115</v>
      </c>
      <c r="B67" s="3"/>
      <c r="C67" s="3"/>
      <c r="D67" s="3">
        <v>373.23</v>
      </c>
      <c r="E67" s="16"/>
      <c r="F67" s="15"/>
      <c r="G67" s="18"/>
    </row>
    <row r="68" spans="1:8" x14ac:dyDescent="0.3">
      <c r="A68" s="5" t="s">
        <v>116</v>
      </c>
      <c r="B68" s="3"/>
      <c r="C68" s="3"/>
      <c r="D68" s="3"/>
      <c r="E68" s="16"/>
      <c r="F68" s="15"/>
      <c r="G68" s="18"/>
    </row>
    <row r="69" spans="1:8" x14ac:dyDescent="0.3">
      <c r="A69" s="5" t="s">
        <v>117</v>
      </c>
      <c r="B69" s="3"/>
      <c r="C69" s="3"/>
      <c r="D69" s="3"/>
      <c r="E69" s="16"/>
      <c r="F69" s="15"/>
      <c r="G69" s="18"/>
    </row>
    <row r="70" spans="1:8" x14ac:dyDescent="0.3">
      <c r="A70" s="5" t="s">
        <v>118</v>
      </c>
      <c r="B70" s="3"/>
      <c r="C70" s="3"/>
      <c r="D70" s="3"/>
      <c r="E70" s="16"/>
      <c r="F70" s="15"/>
      <c r="G70" s="18"/>
    </row>
    <row r="71" spans="1:8" x14ac:dyDescent="0.3">
      <c r="A71" s="5" t="s">
        <v>119</v>
      </c>
      <c r="B71" s="3"/>
      <c r="C71" s="3"/>
      <c r="D71" s="3"/>
      <c r="E71" s="16"/>
      <c r="F71" s="15"/>
      <c r="G71" s="18"/>
    </row>
    <row r="72" spans="1:8" x14ac:dyDescent="0.3">
      <c r="A72" s="4" t="s">
        <v>112</v>
      </c>
      <c r="B72" s="3"/>
      <c r="C72" s="3"/>
      <c r="D72" s="3">
        <f>SUM(D67:D71)</f>
        <v>373.23</v>
      </c>
      <c r="E72" s="16"/>
      <c r="F72" s="15"/>
      <c r="G72" s="18"/>
    </row>
    <row r="73" spans="1:8" x14ac:dyDescent="0.3">
      <c r="A73" s="5" t="s">
        <v>108</v>
      </c>
      <c r="B73" s="3"/>
      <c r="C73" s="3"/>
      <c r="D73" s="3"/>
      <c r="E73" s="16"/>
      <c r="F73" s="15"/>
      <c r="G73" s="18"/>
    </row>
    <row r="74" spans="1:8" x14ac:dyDescent="0.3">
      <c r="A74" s="5" t="s">
        <v>113</v>
      </c>
      <c r="B74" s="3"/>
      <c r="C74" s="16">
        <v>50</v>
      </c>
      <c r="D74" s="3">
        <v>50</v>
      </c>
      <c r="E74" s="16"/>
      <c r="F74" s="15"/>
      <c r="G74" s="18">
        <v>200</v>
      </c>
    </row>
    <row r="75" spans="1:8" x14ac:dyDescent="0.3">
      <c r="A75" s="5" t="s">
        <v>120</v>
      </c>
      <c r="B75" s="3"/>
      <c r="C75" s="16"/>
      <c r="D75" s="3"/>
      <c r="E75" s="16"/>
      <c r="F75" s="15"/>
      <c r="G75" s="18">
        <v>25</v>
      </c>
    </row>
    <row r="76" spans="1:8" x14ac:dyDescent="0.3">
      <c r="A76" s="4" t="s">
        <v>114</v>
      </c>
      <c r="B76" s="3"/>
      <c r="C76" s="3">
        <f>SUM(C66:C74)</f>
        <v>50</v>
      </c>
      <c r="D76" s="3">
        <f>SUM(D74:D75)</f>
        <v>50</v>
      </c>
      <c r="E76" s="16"/>
      <c r="F76" s="15"/>
      <c r="G76" s="18">
        <f>SUM(G74:G75)</f>
        <v>225</v>
      </c>
    </row>
    <row r="77" spans="1:8" x14ac:dyDescent="0.3">
      <c r="A77" s="2" t="s">
        <v>19</v>
      </c>
      <c r="B77" s="3">
        <f>B47+B54+B65</f>
        <v>2390.63</v>
      </c>
      <c r="C77" s="3">
        <f>C47+C54+C65+C76+C72</f>
        <v>6226.09</v>
      </c>
      <c r="D77" s="3">
        <f>D47+D54+D65+D72+D76</f>
        <v>5043.41</v>
      </c>
      <c r="E77" s="16">
        <f>E47+E54+E65</f>
        <v>7815</v>
      </c>
      <c r="F77" s="15"/>
      <c r="G77" s="18">
        <f>G47+G54+G65+G76</f>
        <v>7687.5</v>
      </c>
    </row>
    <row r="78" spans="1:8" x14ac:dyDescent="0.3">
      <c r="A78" s="2"/>
      <c r="B78" s="3"/>
      <c r="C78" s="16"/>
      <c r="D78" s="16"/>
      <c r="E78" s="16"/>
      <c r="F78" s="15"/>
      <c r="G78" s="18"/>
    </row>
    <row r="79" spans="1:8" ht="15" thickBot="1" x14ac:dyDescent="0.35">
      <c r="A79" s="6" t="s">
        <v>0</v>
      </c>
      <c r="B79" s="12">
        <f>B32-B77</f>
        <v>-298.61999999999989</v>
      </c>
      <c r="C79" s="12">
        <f>C32-C77</f>
        <v>508.90999999999985</v>
      </c>
      <c r="D79" s="12">
        <f>D32-D77</f>
        <v>416.26000000000022</v>
      </c>
      <c r="E79" s="17">
        <f>E32-E77</f>
        <v>405</v>
      </c>
      <c r="F79" s="19"/>
      <c r="G79" s="26">
        <f>G32-G77</f>
        <v>72.5</v>
      </c>
    </row>
    <row r="80" spans="1:8" ht="16.2" thickTop="1" x14ac:dyDescent="0.3">
      <c r="C80" s="20"/>
      <c r="E80" s="7"/>
      <c r="G80" s="10"/>
      <c r="H80" s="8"/>
    </row>
    <row r="81" spans="3:8" ht="15.6" x14ac:dyDescent="0.3">
      <c r="C81" s="27"/>
      <c r="H81" s="9"/>
    </row>
  </sheetData>
  <mergeCells count="62">
    <mergeCell ref="H51:N52"/>
    <mergeCell ref="H53:N53"/>
    <mergeCell ref="H48:I48"/>
    <mergeCell ref="K48:M48"/>
    <mergeCell ref="H49:I49"/>
    <mergeCell ref="K49:M49"/>
    <mergeCell ref="H50:K50"/>
    <mergeCell ref="L50:N50"/>
    <mergeCell ref="H45:I45"/>
    <mergeCell ref="K45:M45"/>
    <mergeCell ref="H46:I46"/>
    <mergeCell ref="K46:M46"/>
    <mergeCell ref="H47:I47"/>
    <mergeCell ref="K47:M47"/>
    <mergeCell ref="H40:J40"/>
    <mergeCell ref="H41:J41"/>
    <mergeCell ref="H42:N42"/>
    <mergeCell ref="H43:N43"/>
    <mergeCell ref="H44:I44"/>
    <mergeCell ref="K44:M44"/>
    <mergeCell ref="H5:N5"/>
    <mergeCell ref="H36:J36"/>
    <mergeCell ref="H37:J37"/>
    <mergeCell ref="H38:J38"/>
    <mergeCell ref="H39:J39"/>
    <mergeCell ref="H24:N24"/>
    <mergeCell ref="H25:J25"/>
    <mergeCell ref="H26:J26"/>
    <mergeCell ref="H27:J27"/>
    <mergeCell ref="H28:J28"/>
    <mergeCell ref="H32:J32"/>
    <mergeCell ref="H33:J33"/>
    <mergeCell ref="H34:J34"/>
    <mergeCell ref="H35:J35"/>
    <mergeCell ref="H29:J29"/>
    <mergeCell ref="H30:J30"/>
    <mergeCell ref="H31:J31"/>
    <mergeCell ref="H20:J20"/>
    <mergeCell ref="H21:J21"/>
    <mergeCell ref="H22:J22"/>
    <mergeCell ref="H23:J23"/>
    <mergeCell ref="H15:J15"/>
    <mergeCell ref="H16:J16"/>
    <mergeCell ref="H17:J17"/>
    <mergeCell ref="H18:J18"/>
    <mergeCell ref="H19:J19"/>
    <mergeCell ref="A1:G2"/>
    <mergeCell ref="H12:J12"/>
    <mergeCell ref="H13:J13"/>
    <mergeCell ref="H14:J14"/>
    <mergeCell ref="H7:N7"/>
    <mergeCell ref="F3:G3"/>
    <mergeCell ref="F4:G4"/>
    <mergeCell ref="H6:N6"/>
    <mergeCell ref="H8:N8"/>
    <mergeCell ref="H9:N9"/>
    <mergeCell ref="H10:N10"/>
    <mergeCell ref="H11:M11"/>
    <mergeCell ref="H1:N1"/>
    <mergeCell ref="H3:J3"/>
    <mergeCell ref="K3:N3"/>
    <mergeCell ref="H4:N4"/>
  </mergeCells>
  <printOptions horizontalCentered="1" verticalCentered="1"/>
  <pageMargins left="0.25" right="0.25" top="0.75" bottom="0.75" header="0.3" footer="0.3"/>
  <pageSetup scale="56" fitToWidth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3738-B1BD-4BBA-B8F3-BE68561C2237}">
  <dimension ref="A1:K53"/>
  <sheetViews>
    <sheetView topLeftCell="A20" workbookViewId="0">
      <selection activeCell="F37" sqref="F37"/>
    </sheetView>
  </sheetViews>
  <sheetFormatPr defaultRowHeight="14.4" x14ac:dyDescent="0.3"/>
  <cols>
    <col min="2" max="2" width="48" bestFit="1" customWidth="1"/>
    <col min="8" max="8" width="48" bestFit="1" customWidth="1"/>
  </cols>
  <sheetData>
    <row r="1" spans="1:11" x14ac:dyDescent="0.3">
      <c r="A1" t="s">
        <v>47</v>
      </c>
      <c r="G1" t="s">
        <v>97</v>
      </c>
    </row>
    <row r="3" spans="1:11" x14ac:dyDescent="0.3">
      <c r="A3" t="s">
        <v>92</v>
      </c>
      <c r="G3" t="s">
        <v>98</v>
      </c>
    </row>
    <row r="5" spans="1:11" ht="43.2" x14ac:dyDescent="0.3">
      <c r="A5" s="30"/>
      <c r="B5" s="30" t="s">
        <v>82</v>
      </c>
      <c r="C5" s="30" t="s">
        <v>93</v>
      </c>
      <c r="D5" s="30" t="s">
        <v>83</v>
      </c>
      <c r="G5" s="30"/>
      <c r="H5" s="30" t="s">
        <v>82</v>
      </c>
      <c r="I5" s="30" t="s">
        <v>99</v>
      </c>
      <c r="J5" s="30" t="s">
        <v>100</v>
      </c>
      <c r="K5" s="30" t="s">
        <v>83</v>
      </c>
    </row>
    <row r="8" spans="1:11" x14ac:dyDescent="0.3">
      <c r="B8" t="s">
        <v>1</v>
      </c>
      <c r="H8" t="s">
        <v>1</v>
      </c>
    </row>
    <row r="9" spans="1:11" x14ac:dyDescent="0.3">
      <c r="B9" t="s">
        <v>48</v>
      </c>
      <c r="H9" t="s">
        <v>48</v>
      </c>
    </row>
    <row r="10" spans="1:11" x14ac:dyDescent="0.3">
      <c r="B10" t="s">
        <v>73</v>
      </c>
      <c r="C10" s="29">
        <v>45</v>
      </c>
      <c r="D10" s="29">
        <v>45</v>
      </c>
      <c r="H10" t="s">
        <v>73</v>
      </c>
      <c r="I10" s="29">
        <v>0</v>
      </c>
      <c r="J10" s="29">
        <v>15</v>
      </c>
      <c r="K10" s="29">
        <v>15</v>
      </c>
    </row>
    <row r="11" spans="1:11" x14ac:dyDescent="0.3">
      <c r="B11" t="s">
        <v>84</v>
      </c>
      <c r="C11" s="29">
        <v>31</v>
      </c>
      <c r="D11" s="29">
        <v>31</v>
      </c>
      <c r="H11" t="s">
        <v>49</v>
      </c>
      <c r="I11" s="29">
        <v>24</v>
      </c>
      <c r="J11" s="29">
        <v>0</v>
      </c>
      <c r="K11" s="29">
        <v>24</v>
      </c>
    </row>
    <row r="12" spans="1:11" x14ac:dyDescent="0.3">
      <c r="B12" t="s">
        <v>3</v>
      </c>
      <c r="C12" s="29">
        <v>3660</v>
      </c>
      <c r="D12" s="29">
        <v>3660</v>
      </c>
      <c r="H12" t="s">
        <v>50</v>
      </c>
      <c r="I12" s="29">
        <v>31</v>
      </c>
      <c r="J12" s="29">
        <v>0</v>
      </c>
      <c r="K12" s="29">
        <v>31</v>
      </c>
    </row>
    <row r="13" spans="1:11" x14ac:dyDescent="0.3">
      <c r="B13" t="s">
        <v>52</v>
      </c>
      <c r="C13" s="29">
        <v>210.14</v>
      </c>
      <c r="D13" s="29">
        <v>210.14</v>
      </c>
      <c r="H13" t="s">
        <v>51</v>
      </c>
      <c r="I13" s="29">
        <v>24</v>
      </c>
      <c r="J13" s="29">
        <v>0</v>
      </c>
      <c r="K13" s="29">
        <v>24</v>
      </c>
    </row>
    <row r="14" spans="1:11" x14ac:dyDescent="0.3">
      <c r="B14" t="s">
        <v>4</v>
      </c>
      <c r="C14" s="29">
        <v>832.03</v>
      </c>
      <c r="D14" s="29">
        <v>832.03</v>
      </c>
      <c r="H14" t="s">
        <v>3</v>
      </c>
      <c r="I14" s="29">
        <v>4080</v>
      </c>
      <c r="J14" s="29">
        <v>680</v>
      </c>
      <c r="K14" s="29">
        <v>4760</v>
      </c>
    </row>
    <row r="15" spans="1:11" x14ac:dyDescent="0.3">
      <c r="B15" t="s">
        <v>53</v>
      </c>
      <c r="C15" s="29">
        <v>225</v>
      </c>
      <c r="D15" s="29">
        <v>225</v>
      </c>
      <c r="H15" t="s">
        <v>52</v>
      </c>
      <c r="I15" s="29">
        <v>36</v>
      </c>
      <c r="J15" s="29">
        <v>0</v>
      </c>
      <c r="K15" s="29">
        <v>36</v>
      </c>
    </row>
    <row r="16" spans="1:11" x14ac:dyDescent="0.3">
      <c r="B16" t="s">
        <v>54</v>
      </c>
      <c r="C16" s="29">
        <v>5003.17</v>
      </c>
      <c r="D16" s="29">
        <v>5003.17</v>
      </c>
      <c r="H16" t="s">
        <v>4</v>
      </c>
      <c r="I16" s="29">
        <v>811</v>
      </c>
      <c r="J16" s="29">
        <v>0</v>
      </c>
      <c r="K16" s="29">
        <v>811</v>
      </c>
    </row>
    <row r="17" spans="2:11" x14ac:dyDescent="0.3">
      <c r="B17" t="s">
        <v>6</v>
      </c>
      <c r="H17" t="s">
        <v>53</v>
      </c>
      <c r="I17" s="29">
        <v>175</v>
      </c>
      <c r="J17" s="29">
        <v>175</v>
      </c>
      <c r="K17" s="29">
        <v>350</v>
      </c>
    </row>
    <row r="18" spans="2:11" x14ac:dyDescent="0.3">
      <c r="B18" t="s">
        <v>85</v>
      </c>
      <c r="C18" s="29">
        <v>44.5</v>
      </c>
      <c r="D18" s="29">
        <v>44.5</v>
      </c>
      <c r="H18" t="s">
        <v>54</v>
      </c>
      <c r="I18" s="29">
        <v>5181</v>
      </c>
      <c r="J18" s="29">
        <v>870</v>
      </c>
      <c r="K18" s="29">
        <v>6051</v>
      </c>
    </row>
    <row r="19" spans="2:11" x14ac:dyDescent="0.3">
      <c r="B19" t="s">
        <v>56</v>
      </c>
      <c r="C19" s="29">
        <v>64</v>
      </c>
      <c r="D19" s="29">
        <v>64</v>
      </c>
      <c r="H19" t="s">
        <v>6</v>
      </c>
    </row>
    <row r="20" spans="2:11" x14ac:dyDescent="0.3">
      <c r="B20" t="s">
        <v>86</v>
      </c>
      <c r="C20" s="29">
        <v>348</v>
      </c>
      <c r="D20" s="29">
        <v>348</v>
      </c>
      <c r="H20" t="s">
        <v>55</v>
      </c>
      <c r="I20" s="29">
        <v>98</v>
      </c>
      <c r="J20" s="29">
        <v>0</v>
      </c>
      <c r="K20" s="29">
        <v>98</v>
      </c>
    </row>
    <row r="21" spans="2:11" x14ac:dyDescent="0.3">
      <c r="B21" t="s">
        <v>57</v>
      </c>
      <c r="C21" s="29">
        <v>456.5</v>
      </c>
      <c r="D21" s="29">
        <v>456.5</v>
      </c>
      <c r="H21" t="s">
        <v>56</v>
      </c>
      <c r="I21" s="29">
        <v>450</v>
      </c>
      <c r="J21" s="29">
        <v>116</v>
      </c>
      <c r="K21" s="29">
        <v>566</v>
      </c>
    </row>
    <row r="22" spans="2:11" x14ac:dyDescent="0.3">
      <c r="B22" t="s">
        <v>7</v>
      </c>
      <c r="C22" s="29">
        <v>5459.67</v>
      </c>
      <c r="D22" s="29">
        <v>5459.67</v>
      </c>
      <c r="H22" t="s">
        <v>31</v>
      </c>
      <c r="I22" s="29">
        <v>20</v>
      </c>
      <c r="J22" s="29">
        <v>0</v>
      </c>
      <c r="K22" s="29">
        <v>20</v>
      </c>
    </row>
    <row r="23" spans="2:11" x14ac:dyDescent="0.3">
      <c r="H23" t="s">
        <v>57</v>
      </c>
      <c r="I23" s="29">
        <v>568</v>
      </c>
      <c r="J23" s="29">
        <v>116</v>
      </c>
      <c r="K23" s="29">
        <v>684</v>
      </c>
    </row>
    <row r="24" spans="2:11" x14ac:dyDescent="0.3">
      <c r="B24" t="s">
        <v>8</v>
      </c>
      <c r="H24" t="s">
        <v>7</v>
      </c>
      <c r="I24" s="29">
        <v>5749</v>
      </c>
      <c r="J24" s="29">
        <v>986</v>
      </c>
      <c r="K24" s="29">
        <v>6735</v>
      </c>
    </row>
    <row r="25" spans="2:11" x14ac:dyDescent="0.3">
      <c r="B25" t="s">
        <v>58</v>
      </c>
    </row>
    <row r="26" spans="2:11" x14ac:dyDescent="0.3">
      <c r="B26" t="s">
        <v>9</v>
      </c>
      <c r="C26" s="29">
        <v>359.96</v>
      </c>
      <c r="D26" s="29">
        <v>359.96</v>
      </c>
      <c r="H26" t="s">
        <v>8</v>
      </c>
    </row>
    <row r="27" spans="2:11" x14ac:dyDescent="0.3">
      <c r="B27" t="s">
        <v>10</v>
      </c>
      <c r="C27" s="29">
        <v>22</v>
      </c>
      <c r="D27" s="29">
        <v>22</v>
      </c>
      <c r="H27" t="s">
        <v>58</v>
      </c>
    </row>
    <row r="28" spans="2:11" x14ac:dyDescent="0.3">
      <c r="B28" t="s">
        <v>11</v>
      </c>
      <c r="C28" s="29">
        <v>806</v>
      </c>
      <c r="D28" s="29">
        <v>806</v>
      </c>
      <c r="H28" t="s">
        <v>9</v>
      </c>
      <c r="I28" s="29">
        <v>298.83999999999997</v>
      </c>
      <c r="J28" s="29">
        <v>151.47</v>
      </c>
      <c r="K28" s="29">
        <v>450.31</v>
      </c>
    </row>
    <row r="29" spans="2:11" x14ac:dyDescent="0.3">
      <c r="B29" t="s">
        <v>87</v>
      </c>
      <c r="C29" s="29">
        <v>136.65</v>
      </c>
      <c r="D29" s="29">
        <v>136.65</v>
      </c>
      <c r="H29" t="s">
        <v>10</v>
      </c>
      <c r="I29" s="29">
        <v>74.86</v>
      </c>
      <c r="J29" s="29">
        <v>0</v>
      </c>
      <c r="K29" s="29">
        <v>74.86</v>
      </c>
    </row>
    <row r="30" spans="2:11" x14ac:dyDescent="0.3">
      <c r="B30" t="s">
        <v>12</v>
      </c>
      <c r="C30" s="29">
        <v>500</v>
      </c>
      <c r="D30" s="29">
        <v>500</v>
      </c>
      <c r="H30" t="s">
        <v>11</v>
      </c>
      <c r="I30" s="29">
        <v>593.84</v>
      </c>
      <c r="J30" s="29">
        <v>0</v>
      </c>
      <c r="K30" s="29">
        <v>593.84</v>
      </c>
    </row>
    <row r="31" spans="2:11" x14ac:dyDescent="0.3">
      <c r="B31" t="s">
        <v>60</v>
      </c>
      <c r="C31" s="29">
        <v>2210.81</v>
      </c>
      <c r="D31" s="29">
        <v>2210.81</v>
      </c>
      <c r="H31" t="s">
        <v>59</v>
      </c>
      <c r="I31" s="29">
        <v>75</v>
      </c>
      <c r="J31" s="29">
        <v>0</v>
      </c>
      <c r="K31" s="29">
        <v>75</v>
      </c>
    </row>
    <row r="32" spans="2:11" x14ac:dyDescent="0.3">
      <c r="B32" t="s">
        <v>13</v>
      </c>
      <c r="C32" s="29">
        <v>403</v>
      </c>
      <c r="D32" s="29">
        <v>403</v>
      </c>
      <c r="H32" t="s">
        <v>12</v>
      </c>
      <c r="I32" s="29">
        <v>200</v>
      </c>
      <c r="J32" s="29">
        <v>100</v>
      </c>
      <c r="K32" s="29">
        <v>300</v>
      </c>
    </row>
    <row r="33" spans="2:11" x14ac:dyDescent="0.3">
      <c r="B33" t="s">
        <v>61</v>
      </c>
      <c r="C33" s="29">
        <v>250</v>
      </c>
      <c r="D33" s="29">
        <v>250</v>
      </c>
      <c r="H33" t="s">
        <v>60</v>
      </c>
      <c r="I33" s="29">
        <v>1881.95</v>
      </c>
      <c r="J33" s="29">
        <v>547.15</v>
      </c>
      <c r="K33" s="29">
        <v>2429.1</v>
      </c>
    </row>
    <row r="34" spans="2:11" x14ac:dyDescent="0.3">
      <c r="B34" t="s">
        <v>27</v>
      </c>
      <c r="C34" s="29">
        <v>101.75</v>
      </c>
      <c r="D34" s="29">
        <v>101.75</v>
      </c>
      <c r="H34" t="s">
        <v>13</v>
      </c>
      <c r="I34" s="29">
        <v>593.84</v>
      </c>
      <c r="J34" s="29">
        <v>0</v>
      </c>
      <c r="K34" s="29">
        <v>593.84</v>
      </c>
    </row>
    <row r="35" spans="2:11" x14ac:dyDescent="0.3">
      <c r="B35" t="s">
        <v>62</v>
      </c>
      <c r="C35" s="29">
        <v>4790.17</v>
      </c>
      <c r="D35" s="29">
        <v>4790.17</v>
      </c>
      <c r="H35" t="s">
        <v>61</v>
      </c>
      <c r="I35" s="29">
        <v>275</v>
      </c>
      <c r="J35" s="29">
        <v>0</v>
      </c>
      <c r="K35" s="29">
        <v>275</v>
      </c>
    </row>
    <row r="36" spans="2:11" x14ac:dyDescent="0.3">
      <c r="B36" t="s">
        <v>105</v>
      </c>
      <c r="H36" t="s">
        <v>27</v>
      </c>
      <c r="I36" s="29">
        <v>0</v>
      </c>
      <c r="J36" s="29">
        <v>79.010000000000005</v>
      </c>
      <c r="K36" s="29">
        <v>79.010000000000005</v>
      </c>
    </row>
    <row r="37" spans="2:11" x14ac:dyDescent="0.3">
      <c r="B37" t="s">
        <v>106</v>
      </c>
      <c r="C37" s="29">
        <v>373.23</v>
      </c>
      <c r="D37" s="29">
        <v>373.23</v>
      </c>
      <c r="H37" t="s">
        <v>62</v>
      </c>
      <c r="I37" s="29">
        <v>3993.33</v>
      </c>
      <c r="J37" s="29">
        <v>877.63</v>
      </c>
      <c r="K37" s="29">
        <v>4870.96</v>
      </c>
    </row>
    <row r="38" spans="2:11" x14ac:dyDescent="0.3">
      <c r="B38" t="s">
        <v>107</v>
      </c>
      <c r="C38" s="29">
        <v>373.23</v>
      </c>
      <c r="D38" s="29">
        <v>373.23</v>
      </c>
      <c r="H38" t="s">
        <v>63</v>
      </c>
    </row>
    <row r="39" spans="2:11" x14ac:dyDescent="0.3">
      <c r="B39" t="s">
        <v>17</v>
      </c>
      <c r="H39" t="s">
        <v>15</v>
      </c>
      <c r="I39" s="29">
        <v>164.89</v>
      </c>
      <c r="J39" s="29">
        <v>323.58999999999997</v>
      </c>
      <c r="K39" s="29">
        <v>488.48</v>
      </c>
    </row>
    <row r="40" spans="2:11" x14ac:dyDescent="0.3">
      <c r="B40" t="s">
        <v>89</v>
      </c>
      <c r="C40" s="29">
        <v>200</v>
      </c>
      <c r="D40" s="29">
        <v>200</v>
      </c>
      <c r="H40" t="s">
        <v>64</v>
      </c>
      <c r="I40" s="29">
        <v>164.89</v>
      </c>
      <c r="J40" s="29">
        <v>323.58999999999997</v>
      </c>
      <c r="K40" s="29">
        <v>488.48</v>
      </c>
    </row>
    <row r="41" spans="2:11" x14ac:dyDescent="0.3">
      <c r="B41" t="s">
        <v>91</v>
      </c>
      <c r="C41" s="29">
        <v>33.01</v>
      </c>
      <c r="D41" s="29">
        <v>33.01</v>
      </c>
      <c r="H41" t="s">
        <v>17</v>
      </c>
    </row>
    <row r="42" spans="2:11" x14ac:dyDescent="0.3">
      <c r="B42" t="s">
        <v>66</v>
      </c>
      <c r="C42" s="29">
        <v>233.01</v>
      </c>
      <c r="D42" s="29">
        <v>233.01</v>
      </c>
      <c r="H42" t="s">
        <v>74</v>
      </c>
      <c r="I42" s="29">
        <v>0</v>
      </c>
      <c r="J42" s="29">
        <v>151.47</v>
      </c>
      <c r="K42" s="29">
        <v>151.47</v>
      </c>
    </row>
    <row r="43" spans="2:11" x14ac:dyDescent="0.3">
      <c r="B43" t="s">
        <v>108</v>
      </c>
      <c r="H43" t="s">
        <v>65</v>
      </c>
      <c r="I43" s="29">
        <v>18.600000000000001</v>
      </c>
      <c r="J43" s="29">
        <v>0</v>
      </c>
      <c r="K43" s="29">
        <v>18.600000000000001</v>
      </c>
    </row>
    <row r="44" spans="2:11" x14ac:dyDescent="0.3">
      <c r="B44" t="s">
        <v>109</v>
      </c>
      <c r="C44" s="29">
        <v>50</v>
      </c>
      <c r="D44" s="29">
        <v>50</v>
      </c>
      <c r="H44" t="s">
        <v>18</v>
      </c>
      <c r="I44" s="29">
        <v>0</v>
      </c>
      <c r="J44" s="29">
        <v>100</v>
      </c>
      <c r="K44" s="29">
        <v>100</v>
      </c>
    </row>
    <row r="45" spans="2:11" x14ac:dyDescent="0.3">
      <c r="B45" t="s">
        <v>110</v>
      </c>
      <c r="C45" s="29">
        <v>50</v>
      </c>
      <c r="D45" s="29">
        <v>50</v>
      </c>
      <c r="H45" t="s">
        <v>88</v>
      </c>
      <c r="I45" s="29">
        <v>0</v>
      </c>
      <c r="J45" s="29">
        <v>481.58</v>
      </c>
      <c r="K45" s="29">
        <v>481.58</v>
      </c>
    </row>
    <row r="46" spans="2:11" x14ac:dyDescent="0.3">
      <c r="B46" t="s">
        <v>19</v>
      </c>
      <c r="C46" s="29">
        <v>5446.41</v>
      </c>
      <c r="D46" s="29">
        <v>5446.41</v>
      </c>
      <c r="H46" t="s">
        <v>90</v>
      </c>
      <c r="I46" s="29">
        <v>0</v>
      </c>
      <c r="J46" s="29">
        <v>65</v>
      </c>
      <c r="K46" s="29">
        <v>65</v>
      </c>
    </row>
    <row r="47" spans="2:11" x14ac:dyDescent="0.3">
      <c r="H47" t="s">
        <v>66</v>
      </c>
      <c r="I47" s="29">
        <v>18.600000000000001</v>
      </c>
      <c r="J47" s="29">
        <v>798.05</v>
      </c>
      <c r="K47" s="29">
        <v>816.65</v>
      </c>
    </row>
    <row r="48" spans="2:11" x14ac:dyDescent="0.3">
      <c r="B48" t="s">
        <v>0</v>
      </c>
      <c r="C48" s="29">
        <v>13.26</v>
      </c>
      <c r="D48" s="29">
        <v>13.26</v>
      </c>
      <c r="H48" t="s">
        <v>94</v>
      </c>
    </row>
    <row r="49" spans="3:11" x14ac:dyDescent="0.3">
      <c r="C49" s="29"/>
      <c r="D49" s="29"/>
      <c r="H49" t="s">
        <v>95</v>
      </c>
      <c r="I49" s="29">
        <v>50</v>
      </c>
      <c r="J49" s="29">
        <v>0</v>
      </c>
      <c r="K49" s="29">
        <v>50</v>
      </c>
    </row>
    <row r="50" spans="3:11" x14ac:dyDescent="0.3">
      <c r="H50" t="s">
        <v>96</v>
      </c>
      <c r="I50" s="29">
        <v>50</v>
      </c>
      <c r="J50" s="29">
        <v>0</v>
      </c>
      <c r="K50" s="29">
        <v>50</v>
      </c>
    </row>
    <row r="51" spans="3:11" x14ac:dyDescent="0.3">
      <c r="H51" t="s">
        <v>19</v>
      </c>
      <c r="I51" s="29">
        <v>4226.82</v>
      </c>
      <c r="J51" s="29">
        <v>1999.27</v>
      </c>
      <c r="K51" s="29">
        <v>6226.09</v>
      </c>
    </row>
    <row r="53" spans="3:11" x14ac:dyDescent="0.3">
      <c r="H53" t="s">
        <v>0</v>
      </c>
      <c r="I53" s="29">
        <v>1522.18</v>
      </c>
      <c r="J53" s="29">
        <v>-1013.27</v>
      </c>
      <c r="K53" s="29">
        <v>508.91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2024-2025 Budget Comparison</vt:lpstr>
      <vt:lpstr>Actual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Ronalee Polad</dc:creator>
  <cp:lastModifiedBy>LaNita Campbell, MGC Corresponding Secretary</cp:lastModifiedBy>
  <cp:lastPrinted>2024-01-13T04:49:00Z</cp:lastPrinted>
  <dcterms:created xsi:type="dcterms:W3CDTF">2020-01-20T22:48:22Z</dcterms:created>
  <dcterms:modified xsi:type="dcterms:W3CDTF">2024-02-22T18:07:12Z</dcterms:modified>
</cp:coreProperties>
</file>